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 firstSheet="3" activeTab="6"/>
  </bookViews>
  <sheets>
    <sheet name="Rekapitulace stavby" sheetId="1" r:id="rId1"/>
    <sheet name="000 - vedlejší rozpočtové..." sheetId="2" r:id="rId2"/>
    <sheet name="001 - SO 101 ZPEVNĚNÉ PLOCHY" sheetId="3" r:id="rId3"/>
    <sheet name="002 - SO 301 PŘELOŽKA JED..." sheetId="4" r:id="rId4"/>
    <sheet name="003 - SO 302 DEŠŤOVÁ KANA..." sheetId="5" r:id="rId5"/>
    <sheet name="004 - SO 401 VEŘEJNÉ OSVĚ..." sheetId="6" r:id="rId6"/>
    <sheet name="005 - 5-LETÁ UDRŽOVACÍ PÉČE" sheetId="7" r:id="rId7"/>
    <sheet name="Seznam figur" sheetId="8" r:id="rId8"/>
  </sheets>
  <definedNames>
    <definedName name="_xlnm._FilterDatabase" localSheetId="1" hidden="1">'000 - vedlejší rozpočtové...'!$C$117:$K$151</definedName>
    <definedName name="_xlnm._FilterDatabase" localSheetId="2" hidden="1">'001 - SO 101 ZPEVNĚNÉ PLOCHY'!$C$126:$K$412</definedName>
    <definedName name="_xlnm._FilterDatabase" localSheetId="3" hidden="1">'002 - SO 301 PŘELOŽKA JED...'!$C$123:$K$267</definedName>
    <definedName name="_xlnm._FilterDatabase" localSheetId="4" hidden="1">'003 - SO 302 DEŠŤOVÁ KANA...'!$C$123:$K$232</definedName>
    <definedName name="_xlnm._FilterDatabase" localSheetId="5" hidden="1">'004 - SO 401 VEŘEJNÉ OSVĚ...'!$C$123:$K$236</definedName>
    <definedName name="_xlnm._FilterDatabase" localSheetId="6" hidden="1">'005 - 5-LETÁ UDRŽOVACÍ PÉČE'!$C$126:$K$322</definedName>
    <definedName name="_xlnm.Print_Titles" localSheetId="1">'000 - vedlejší rozpočtové...'!$117:$117</definedName>
    <definedName name="_xlnm.Print_Titles" localSheetId="2">'001 - SO 101 ZPEVNĚNÉ PLOCHY'!$126:$126</definedName>
    <definedName name="_xlnm.Print_Titles" localSheetId="3">'002 - SO 301 PŘELOŽKA JED...'!$123:$123</definedName>
    <definedName name="_xlnm.Print_Titles" localSheetId="4">'003 - SO 302 DEŠŤOVÁ KANA...'!$123:$123</definedName>
    <definedName name="_xlnm.Print_Titles" localSheetId="5">'004 - SO 401 VEŘEJNÉ OSVĚ...'!$123:$123</definedName>
    <definedName name="_xlnm.Print_Titles" localSheetId="6">'005 - 5-LETÁ UDRŽOVACÍ PÉČE'!$126:$126</definedName>
    <definedName name="_xlnm.Print_Titles" localSheetId="0">'Rekapitulace stavby'!$92:$92</definedName>
    <definedName name="_xlnm.Print_Titles" localSheetId="7">'Seznam figur'!$9:$9</definedName>
    <definedName name="_xlnm.Print_Area" localSheetId="1">'000 - vedlejší rozpočtové...'!$C$4:$J$76,'000 - vedlejší rozpočtové...'!$C$82:$J$99,'000 - vedlejší rozpočtové...'!$C$105:$J$151</definedName>
    <definedName name="_xlnm.Print_Area" localSheetId="2">'001 - SO 101 ZPEVNĚNÉ PLOCHY'!$C$4:$J$76,'001 - SO 101 ZPEVNĚNÉ PLOCHY'!$C$82:$J$108,'001 - SO 101 ZPEVNĚNÉ PLOCHY'!$C$114:$J$412</definedName>
    <definedName name="_xlnm.Print_Area" localSheetId="3">'002 - SO 301 PŘELOŽKA JED...'!$C$4:$J$76,'002 - SO 301 PŘELOŽKA JED...'!$C$82:$J$105,'002 - SO 301 PŘELOŽKA JED...'!$C$111:$J$267</definedName>
    <definedName name="_xlnm.Print_Area" localSheetId="4">'003 - SO 302 DEŠŤOVÁ KANA...'!$C$4:$J$76,'003 - SO 302 DEŠŤOVÁ KANA...'!$C$82:$J$105,'003 - SO 302 DEŠŤOVÁ KANA...'!$C$111:$J$232</definedName>
    <definedName name="_xlnm.Print_Area" localSheetId="5">'004 - SO 401 VEŘEJNÉ OSVĚ...'!$C$4:$J$76,'004 - SO 401 VEŘEJNÉ OSVĚ...'!$C$82:$J$105,'004 - SO 401 VEŘEJNÉ OSVĚ...'!$C$111:$J$236</definedName>
    <definedName name="_xlnm.Print_Area" localSheetId="6">'005 - 5-LETÁ UDRŽOVACÍ PÉČE'!$C$4:$J$76,'005 - 5-LETÁ UDRŽOVACÍ PÉČE'!$C$82:$J$108,'005 - 5-LETÁ UDRŽOVACÍ PÉČE'!$C$114:$J$322</definedName>
    <definedName name="_xlnm.Print_Area" localSheetId="0">'Rekapitulace stavby'!$D$4:$AO$76,'Rekapitulace stavby'!$C$82:$AQ$101</definedName>
    <definedName name="_xlnm.Print_Area" localSheetId="7">'Seznam figur'!$C$4:$G$459</definedName>
  </definedNames>
  <calcPr calcId="144525"/>
</workbook>
</file>

<file path=xl/calcChain.xml><?xml version="1.0" encoding="utf-8"?>
<calcChain xmlns="http://schemas.openxmlformats.org/spreadsheetml/2006/main">
  <c r="D7" i="8" l="1"/>
  <c r="J37" i="7"/>
  <c r="J36" i="7"/>
  <c r="AY100" i="1" s="1"/>
  <c r="J35" i="7"/>
  <c r="AX100" i="1"/>
  <c r="BI321" i="7"/>
  <c r="BH321" i="7"/>
  <c r="BG321" i="7"/>
  <c r="BF321" i="7"/>
  <c r="T321" i="7"/>
  <c r="R321" i="7"/>
  <c r="P321" i="7"/>
  <c r="BI319" i="7"/>
  <c r="BH319" i="7"/>
  <c r="BG319" i="7"/>
  <c r="BF319" i="7"/>
  <c r="T319" i="7"/>
  <c r="R319" i="7"/>
  <c r="P319" i="7"/>
  <c r="BI318" i="7"/>
  <c r="BH318" i="7"/>
  <c r="BG318" i="7"/>
  <c r="BF318" i="7"/>
  <c r="T318" i="7"/>
  <c r="R318" i="7"/>
  <c r="P318" i="7"/>
  <c r="BI316" i="7"/>
  <c r="BH316" i="7"/>
  <c r="BG316" i="7"/>
  <c r="BF316" i="7"/>
  <c r="T316" i="7"/>
  <c r="R316" i="7"/>
  <c r="P316" i="7"/>
  <c r="BI313" i="7"/>
  <c r="BH313" i="7"/>
  <c r="BG313" i="7"/>
  <c r="BF313" i="7"/>
  <c r="T313" i="7"/>
  <c r="R313" i="7"/>
  <c r="P313" i="7"/>
  <c r="BI310" i="7"/>
  <c r="BH310" i="7"/>
  <c r="BG310" i="7"/>
  <c r="BF310" i="7"/>
  <c r="T310" i="7"/>
  <c r="R310" i="7"/>
  <c r="P310" i="7"/>
  <c r="BI308" i="7"/>
  <c r="BH308" i="7"/>
  <c r="BG308" i="7"/>
  <c r="BF308" i="7"/>
  <c r="T308" i="7"/>
  <c r="R308" i="7"/>
  <c r="P308" i="7"/>
  <c r="BI305" i="7"/>
  <c r="BH305" i="7"/>
  <c r="BG305" i="7"/>
  <c r="BF305" i="7"/>
  <c r="T305" i="7"/>
  <c r="R305" i="7"/>
  <c r="P305" i="7"/>
  <c r="BI304" i="7"/>
  <c r="BH304" i="7"/>
  <c r="BG304" i="7"/>
  <c r="BF304" i="7"/>
  <c r="T304" i="7"/>
  <c r="R304" i="7"/>
  <c r="P304" i="7"/>
  <c r="BI302" i="7"/>
  <c r="BH302" i="7"/>
  <c r="BG302" i="7"/>
  <c r="BF302" i="7"/>
  <c r="T302" i="7"/>
  <c r="R302" i="7"/>
  <c r="P302" i="7"/>
  <c r="BI299" i="7"/>
  <c r="BH299" i="7"/>
  <c r="BG299" i="7"/>
  <c r="BF299" i="7"/>
  <c r="T299" i="7"/>
  <c r="R299" i="7"/>
  <c r="P299" i="7"/>
  <c r="BI296" i="7"/>
  <c r="BH296" i="7"/>
  <c r="BG296" i="7"/>
  <c r="BF296" i="7"/>
  <c r="T296" i="7"/>
  <c r="R296" i="7"/>
  <c r="P296" i="7"/>
  <c r="BI293" i="7"/>
  <c r="BH293" i="7"/>
  <c r="BG293" i="7"/>
  <c r="BF293" i="7"/>
  <c r="T293" i="7"/>
  <c r="R293" i="7"/>
  <c r="P293" i="7"/>
  <c r="BI291" i="7"/>
  <c r="BH291" i="7"/>
  <c r="BG291" i="7"/>
  <c r="BF291" i="7"/>
  <c r="T291" i="7"/>
  <c r="R291" i="7"/>
  <c r="P291" i="7"/>
  <c r="BI286" i="7"/>
  <c r="BH286" i="7"/>
  <c r="BG286" i="7"/>
  <c r="BF286" i="7"/>
  <c r="T286" i="7"/>
  <c r="R286" i="7"/>
  <c r="P286" i="7"/>
  <c r="BI283" i="7"/>
  <c r="BH283" i="7"/>
  <c r="BG283" i="7"/>
  <c r="BF283" i="7"/>
  <c r="T283" i="7"/>
  <c r="R283" i="7"/>
  <c r="P283" i="7"/>
  <c r="BI281" i="7"/>
  <c r="BH281" i="7"/>
  <c r="BG281" i="7"/>
  <c r="BF281" i="7"/>
  <c r="T281" i="7"/>
  <c r="R281" i="7"/>
  <c r="P281" i="7"/>
  <c r="BI280" i="7"/>
  <c r="BH280" i="7"/>
  <c r="BG280" i="7"/>
  <c r="BF280" i="7"/>
  <c r="T280" i="7"/>
  <c r="R280" i="7"/>
  <c r="P280" i="7"/>
  <c r="BI278" i="7"/>
  <c r="BH278" i="7"/>
  <c r="BG278" i="7"/>
  <c r="BF278" i="7"/>
  <c r="T278" i="7"/>
  <c r="R278" i="7"/>
  <c r="P278" i="7"/>
  <c r="BI275" i="7"/>
  <c r="BH275" i="7"/>
  <c r="BG275" i="7"/>
  <c r="BF275" i="7"/>
  <c r="T275" i="7"/>
  <c r="R275" i="7"/>
  <c r="P275" i="7"/>
  <c r="BI272" i="7"/>
  <c r="BH272" i="7"/>
  <c r="BG272" i="7"/>
  <c r="BF272" i="7"/>
  <c r="T272" i="7"/>
  <c r="R272" i="7"/>
  <c r="P272" i="7"/>
  <c r="BI270" i="7"/>
  <c r="BH270" i="7"/>
  <c r="BG270" i="7"/>
  <c r="BF270" i="7"/>
  <c r="T270" i="7"/>
  <c r="R270" i="7"/>
  <c r="P270" i="7"/>
  <c r="BI267" i="7"/>
  <c r="BH267" i="7"/>
  <c r="BG267" i="7"/>
  <c r="BF267" i="7"/>
  <c r="T267" i="7"/>
  <c r="R267" i="7"/>
  <c r="P267" i="7"/>
  <c r="BI266" i="7"/>
  <c r="BH266" i="7"/>
  <c r="BG266" i="7"/>
  <c r="BF266" i="7"/>
  <c r="T266" i="7"/>
  <c r="R266" i="7"/>
  <c r="P266" i="7"/>
  <c r="BI264" i="7"/>
  <c r="BH264" i="7"/>
  <c r="BG264" i="7"/>
  <c r="BF264" i="7"/>
  <c r="T264" i="7"/>
  <c r="R264" i="7"/>
  <c r="P264" i="7"/>
  <c r="BI261" i="7"/>
  <c r="BH261" i="7"/>
  <c r="BG261" i="7"/>
  <c r="BF261" i="7"/>
  <c r="T261" i="7"/>
  <c r="R261" i="7"/>
  <c r="P261" i="7"/>
  <c r="BI258" i="7"/>
  <c r="BH258" i="7"/>
  <c r="BG258" i="7"/>
  <c r="BF258" i="7"/>
  <c r="T258" i="7"/>
  <c r="R258" i="7"/>
  <c r="P258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51" i="7"/>
  <c r="BH251" i="7"/>
  <c r="BG251" i="7"/>
  <c r="BF251" i="7"/>
  <c r="T251" i="7"/>
  <c r="R251" i="7"/>
  <c r="P251" i="7"/>
  <c r="BI246" i="7"/>
  <c r="BH246" i="7"/>
  <c r="BG246" i="7"/>
  <c r="BF246" i="7"/>
  <c r="T246" i="7"/>
  <c r="R246" i="7"/>
  <c r="P246" i="7"/>
  <c r="BI243" i="7"/>
  <c r="BH243" i="7"/>
  <c r="BG243" i="7"/>
  <c r="BF243" i="7"/>
  <c r="T243" i="7"/>
  <c r="R243" i="7"/>
  <c r="P243" i="7"/>
  <c r="BI241" i="7"/>
  <c r="BH241" i="7"/>
  <c r="BG241" i="7"/>
  <c r="BF241" i="7"/>
  <c r="T241" i="7"/>
  <c r="R241" i="7"/>
  <c r="P241" i="7"/>
  <c r="BI240" i="7"/>
  <c r="BH240" i="7"/>
  <c r="BG240" i="7"/>
  <c r="BF240" i="7"/>
  <c r="T240" i="7"/>
  <c r="R240" i="7"/>
  <c r="P240" i="7"/>
  <c r="BI238" i="7"/>
  <c r="BH238" i="7"/>
  <c r="BG238" i="7"/>
  <c r="BF238" i="7"/>
  <c r="T238" i="7"/>
  <c r="R238" i="7"/>
  <c r="P238" i="7"/>
  <c r="BI235" i="7"/>
  <c r="BH235" i="7"/>
  <c r="BG235" i="7"/>
  <c r="BF235" i="7"/>
  <c r="T235" i="7"/>
  <c r="R235" i="7"/>
  <c r="P235" i="7"/>
  <c r="BI232" i="7"/>
  <c r="BH232" i="7"/>
  <c r="BG232" i="7"/>
  <c r="BF232" i="7"/>
  <c r="T232" i="7"/>
  <c r="R232" i="7"/>
  <c r="P232" i="7"/>
  <c r="BI230" i="7"/>
  <c r="BH230" i="7"/>
  <c r="BG230" i="7"/>
  <c r="BF230" i="7"/>
  <c r="T230" i="7"/>
  <c r="R230" i="7"/>
  <c r="P230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5" i="7"/>
  <c r="BH215" i="7"/>
  <c r="BG215" i="7"/>
  <c r="BF215" i="7"/>
  <c r="T215" i="7"/>
  <c r="R215" i="7"/>
  <c r="P215" i="7"/>
  <c r="BI213" i="7"/>
  <c r="BH213" i="7"/>
  <c r="BG213" i="7"/>
  <c r="BF213" i="7"/>
  <c r="T213" i="7"/>
  <c r="R213" i="7"/>
  <c r="P213" i="7"/>
  <c r="BI208" i="7"/>
  <c r="BH208" i="7"/>
  <c r="BG208" i="7"/>
  <c r="BF208" i="7"/>
  <c r="T208" i="7"/>
  <c r="R208" i="7"/>
  <c r="P208" i="7"/>
  <c r="BI205" i="7"/>
  <c r="BH205" i="7"/>
  <c r="BG205" i="7"/>
  <c r="BF205" i="7"/>
  <c r="T205" i="7"/>
  <c r="R205" i="7"/>
  <c r="P205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7" i="7"/>
  <c r="BH197" i="7"/>
  <c r="BG197" i="7"/>
  <c r="BF197" i="7"/>
  <c r="T197" i="7"/>
  <c r="R197" i="7"/>
  <c r="P197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P191" i="7" s="1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0" i="7"/>
  <c r="BH130" i="7"/>
  <c r="BG130" i="7"/>
  <c r="BF130" i="7"/>
  <c r="T130" i="7"/>
  <c r="R130" i="7"/>
  <c r="P130" i="7"/>
  <c r="J124" i="7"/>
  <c r="J123" i="7"/>
  <c r="F123" i="7"/>
  <c r="F121" i="7"/>
  <c r="E119" i="7"/>
  <c r="J92" i="7"/>
  <c r="J91" i="7"/>
  <c r="F91" i="7"/>
  <c r="F89" i="7"/>
  <c r="E87" i="7"/>
  <c r="J18" i="7"/>
  <c r="E18" i="7"/>
  <c r="F92" i="7"/>
  <c r="J17" i="7"/>
  <c r="J12" i="7"/>
  <c r="J121" i="7" s="1"/>
  <c r="E7" i="7"/>
  <c r="E117" i="7" s="1"/>
  <c r="J37" i="6"/>
  <c r="J36" i="6"/>
  <c r="AY99" i="1"/>
  <c r="J35" i="6"/>
  <c r="AX99" i="1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8" i="6"/>
  <c r="BH228" i="6"/>
  <c r="BG228" i="6"/>
  <c r="BF228" i="6"/>
  <c r="T228" i="6"/>
  <c r="R228" i="6"/>
  <c r="P228" i="6"/>
  <c r="BI225" i="6"/>
  <c r="BH225" i="6"/>
  <c r="BG225" i="6"/>
  <c r="BF225" i="6"/>
  <c r="T225" i="6"/>
  <c r="R225" i="6"/>
  <c r="P225" i="6"/>
  <c r="BI222" i="6"/>
  <c r="BH222" i="6"/>
  <c r="BG222" i="6"/>
  <c r="BF222" i="6"/>
  <c r="T222" i="6"/>
  <c r="R222" i="6"/>
  <c r="P222" i="6"/>
  <c r="BI219" i="6"/>
  <c r="BH219" i="6"/>
  <c r="BG219" i="6"/>
  <c r="BF219" i="6"/>
  <c r="T219" i="6"/>
  <c r="R219" i="6"/>
  <c r="P219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3" i="6"/>
  <c r="BH203" i="6"/>
  <c r="BG203" i="6"/>
  <c r="BF203" i="6"/>
  <c r="T203" i="6"/>
  <c r="R203" i="6"/>
  <c r="P203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7" i="6"/>
  <c r="BH187" i="6"/>
  <c r="BG187" i="6"/>
  <c r="BF187" i="6"/>
  <c r="T187" i="6"/>
  <c r="R187" i="6"/>
  <c r="P187" i="6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70" i="6"/>
  <c r="BH170" i="6"/>
  <c r="BG170" i="6"/>
  <c r="BF170" i="6"/>
  <c r="T170" i="6"/>
  <c r="R170" i="6"/>
  <c r="P170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T143" i="6" s="1"/>
  <c r="R144" i="6"/>
  <c r="R143" i="6"/>
  <c r="P144" i="6"/>
  <c r="P143" i="6" s="1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7" i="6"/>
  <c r="BH127" i="6"/>
  <c r="BG127" i="6"/>
  <c r="BF127" i="6"/>
  <c r="T127" i="6"/>
  <c r="T126" i="6"/>
  <c r="T125" i="6"/>
  <c r="R127" i="6"/>
  <c r="R126" i="6" s="1"/>
  <c r="R125" i="6" s="1"/>
  <c r="P127" i="6"/>
  <c r="P126" i="6"/>
  <c r="P125" i="6" s="1"/>
  <c r="J121" i="6"/>
  <c r="J120" i="6"/>
  <c r="F120" i="6"/>
  <c r="F118" i="6"/>
  <c r="E116" i="6"/>
  <c r="J92" i="6"/>
  <c r="J91" i="6"/>
  <c r="F91" i="6"/>
  <c r="F89" i="6"/>
  <c r="E87" i="6"/>
  <c r="J18" i="6"/>
  <c r="E18" i="6"/>
  <c r="F121" i="6" s="1"/>
  <c r="J17" i="6"/>
  <c r="J12" i="6"/>
  <c r="J118" i="6" s="1"/>
  <c r="E7" i="6"/>
  <c r="E85" i="6"/>
  <c r="J37" i="5"/>
  <c r="J36" i="5"/>
  <c r="AY98" i="1"/>
  <c r="J35" i="5"/>
  <c r="AX98" i="1"/>
  <c r="BI232" i="5"/>
  <c r="BH232" i="5"/>
  <c r="BG232" i="5"/>
  <c r="BF232" i="5"/>
  <c r="T232" i="5"/>
  <c r="T231" i="5" s="1"/>
  <c r="R232" i="5"/>
  <c r="R231" i="5" s="1"/>
  <c r="P232" i="5"/>
  <c r="P231" i="5" s="1"/>
  <c r="BI227" i="5"/>
  <c r="BH227" i="5"/>
  <c r="BG227" i="5"/>
  <c r="BF227" i="5"/>
  <c r="T227" i="5"/>
  <c r="T226" i="5"/>
  <c r="R227" i="5"/>
  <c r="R226" i="5" s="1"/>
  <c r="P227" i="5"/>
  <c r="P226" i="5" s="1"/>
  <c r="BI223" i="5"/>
  <c r="BH223" i="5"/>
  <c r="BG223" i="5"/>
  <c r="BF223" i="5"/>
  <c r="T223" i="5"/>
  <c r="R223" i="5"/>
  <c r="P223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0" i="5"/>
  <c r="BH210" i="5"/>
  <c r="BG210" i="5"/>
  <c r="BF210" i="5"/>
  <c r="T210" i="5"/>
  <c r="R210" i="5"/>
  <c r="P210" i="5"/>
  <c r="BI206" i="5"/>
  <c r="BH206" i="5"/>
  <c r="BG206" i="5"/>
  <c r="BF206" i="5"/>
  <c r="T206" i="5"/>
  <c r="T205" i="5" s="1"/>
  <c r="R206" i="5"/>
  <c r="R205" i="5"/>
  <c r="P206" i="5"/>
  <c r="P205" i="5" s="1"/>
  <c r="BI202" i="5"/>
  <c r="BH202" i="5"/>
  <c r="BG202" i="5"/>
  <c r="BF202" i="5"/>
  <c r="T202" i="5"/>
  <c r="T201" i="5"/>
  <c r="R202" i="5"/>
  <c r="R201" i="5" s="1"/>
  <c r="P202" i="5"/>
  <c r="P201" i="5" s="1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J121" i="5"/>
  <c r="J120" i="5"/>
  <c r="F120" i="5"/>
  <c r="F118" i="5"/>
  <c r="E116" i="5"/>
  <c r="J92" i="5"/>
  <c r="J91" i="5"/>
  <c r="F91" i="5"/>
  <c r="F89" i="5"/>
  <c r="E87" i="5"/>
  <c r="J18" i="5"/>
  <c r="E18" i="5"/>
  <c r="F92" i="5"/>
  <c r="J17" i="5"/>
  <c r="J12" i="5"/>
  <c r="J89" i="5" s="1"/>
  <c r="E7" i="5"/>
  <c r="E114" i="5" s="1"/>
  <c r="J37" i="4"/>
  <c r="J36" i="4"/>
  <c r="AY97" i="1"/>
  <c r="J35" i="4"/>
  <c r="AX97" i="1"/>
  <c r="BI267" i="4"/>
  <c r="BH267" i="4"/>
  <c r="BG267" i="4"/>
  <c r="BF267" i="4"/>
  <c r="T267" i="4"/>
  <c r="T266" i="4"/>
  <c r="R267" i="4"/>
  <c r="R266" i="4"/>
  <c r="P267" i="4"/>
  <c r="P266" i="4" s="1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87" i="4"/>
  <c r="BH187" i="4"/>
  <c r="BG187" i="4"/>
  <c r="BF187" i="4"/>
  <c r="T187" i="4"/>
  <c r="T180" i="4"/>
  <c r="R187" i="4"/>
  <c r="P187" i="4"/>
  <c r="BI181" i="4"/>
  <c r="BH181" i="4"/>
  <c r="BG181" i="4"/>
  <c r="BF181" i="4"/>
  <c r="T181" i="4"/>
  <c r="R181" i="4"/>
  <c r="R180" i="4" s="1"/>
  <c r="P181" i="4"/>
  <c r="P180" i="4" s="1"/>
  <c r="BI177" i="4"/>
  <c r="BH177" i="4"/>
  <c r="BG177" i="4"/>
  <c r="BF177" i="4"/>
  <c r="T177" i="4"/>
  <c r="T176" i="4" s="1"/>
  <c r="R177" i="4"/>
  <c r="R176" i="4"/>
  <c r="P177" i="4"/>
  <c r="P176" i="4" s="1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92" i="4" s="1"/>
  <c r="J17" i="4"/>
  <c r="J12" i="4"/>
  <c r="J118" i="4" s="1"/>
  <c r="E7" i="4"/>
  <c r="E85" i="4"/>
  <c r="J37" i="3"/>
  <c r="J36" i="3"/>
  <c r="AY96" i="1" s="1"/>
  <c r="J35" i="3"/>
  <c r="AX96" i="1"/>
  <c r="BI408" i="3"/>
  <c r="BH408" i="3"/>
  <c r="BG408" i="3"/>
  <c r="BF408" i="3"/>
  <c r="T408" i="3"/>
  <c r="R408" i="3"/>
  <c r="P408" i="3"/>
  <c r="BI404" i="3"/>
  <c r="BH404" i="3"/>
  <c r="BG404" i="3"/>
  <c r="BF404" i="3"/>
  <c r="T404" i="3"/>
  <c r="R404" i="3"/>
  <c r="P404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T393" i="3" s="1"/>
  <c r="R394" i="3"/>
  <c r="R393" i="3" s="1"/>
  <c r="P394" i="3"/>
  <c r="P393" i="3" s="1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69" i="3"/>
  <c r="BH369" i="3"/>
  <c r="BG369" i="3"/>
  <c r="BF369" i="3"/>
  <c r="T369" i="3"/>
  <c r="R369" i="3"/>
  <c r="P369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19" i="3"/>
  <c r="BH319" i="3"/>
  <c r="BG319" i="3"/>
  <c r="BF319" i="3"/>
  <c r="T319" i="3"/>
  <c r="R319" i="3"/>
  <c r="P319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T275" i="3" s="1"/>
  <c r="R276" i="3"/>
  <c r="R275" i="3"/>
  <c r="P276" i="3"/>
  <c r="P275" i="3"/>
  <c r="BI271" i="3"/>
  <c r="BH271" i="3"/>
  <c r="BG271" i="3"/>
  <c r="BF271" i="3"/>
  <c r="T271" i="3"/>
  <c r="R271" i="3"/>
  <c r="P271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 s="1"/>
  <c r="J17" i="3"/>
  <c r="J12" i="3"/>
  <c r="J89" i="3" s="1"/>
  <c r="E7" i="3"/>
  <c r="E117" i="3" s="1"/>
  <c r="J37" i="2"/>
  <c r="J36" i="2"/>
  <c r="AY95" i="1" s="1"/>
  <c r="J35" i="2"/>
  <c r="AX95" i="1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92" i="2"/>
  <c r="J17" i="2"/>
  <c r="J12" i="2"/>
  <c r="J112" i="2"/>
  <c r="E7" i="2"/>
  <c r="E85" i="2" s="1"/>
  <c r="L90" i="1"/>
  <c r="AM90" i="1"/>
  <c r="AM89" i="1"/>
  <c r="L89" i="1"/>
  <c r="AM87" i="1"/>
  <c r="L87" i="1"/>
  <c r="L85" i="1"/>
  <c r="L84" i="1"/>
  <c r="BK149" i="2"/>
  <c r="J144" i="2"/>
  <c r="J145" i="2"/>
  <c r="J121" i="2"/>
  <c r="BK122" i="2"/>
  <c r="J125" i="2"/>
  <c r="BK130" i="2"/>
  <c r="BK379" i="3"/>
  <c r="BK312" i="3"/>
  <c r="BK217" i="3"/>
  <c r="BK157" i="3"/>
  <c r="J352" i="3"/>
  <c r="J324" i="3"/>
  <c r="J248" i="3"/>
  <c r="J217" i="3"/>
  <c r="J170" i="3"/>
  <c r="J379" i="3"/>
  <c r="BK261" i="3"/>
  <c r="BK183" i="3"/>
  <c r="J374" i="3"/>
  <c r="BK338" i="3"/>
  <c r="J330" i="3"/>
  <c r="BK271" i="3"/>
  <c r="BK246" i="3"/>
  <c r="J183" i="3"/>
  <c r="BK355" i="3"/>
  <c r="J329" i="3"/>
  <c r="J252" i="3"/>
  <c r="J193" i="3"/>
  <c r="J383" i="3"/>
  <c r="J335" i="3"/>
  <c r="BK250" i="3"/>
  <c r="J190" i="3"/>
  <c r="J363" i="3"/>
  <c r="J348" i="3"/>
  <c r="J299" i="3"/>
  <c r="BK252" i="3"/>
  <c r="J188" i="3"/>
  <c r="J394" i="3"/>
  <c r="J337" i="3"/>
  <c r="BK279" i="3"/>
  <c r="BK201" i="3"/>
  <c r="BK190" i="3"/>
  <c r="BK135" i="3"/>
  <c r="J226" i="4"/>
  <c r="J255" i="4"/>
  <c r="J205" i="4"/>
  <c r="J133" i="4"/>
  <c r="BK247" i="4"/>
  <c r="J223" i="4"/>
  <c r="BK264" i="4"/>
  <c r="BK227" i="4"/>
  <c r="J166" i="4"/>
  <c r="BK222" i="4"/>
  <c r="J162" i="4"/>
  <c r="BK226" i="4"/>
  <c r="J202" i="4"/>
  <c r="BK166" i="4"/>
  <c r="BK267" i="4"/>
  <c r="J218" i="4"/>
  <c r="J158" i="4"/>
  <c r="J187" i="5"/>
  <c r="BK190" i="5"/>
  <c r="BK219" i="5"/>
  <c r="J223" i="5"/>
  <c r="J146" i="5"/>
  <c r="BK160" i="5"/>
  <c r="J193" i="5"/>
  <c r="J196" i="5"/>
  <c r="J219" i="6"/>
  <c r="BK177" i="6"/>
  <c r="BK140" i="6"/>
  <c r="J206" i="6"/>
  <c r="BK136" i="6"/>
  <c r="J174" i="6"/>
  <c r="BK147" i="6"/>
  <c r="BK207" i="6"/>
  <c r="J137" i="6"/>
  <c r="J181" i="6"/>
  <c r="J197" i="6"/>
  <c r="J231" i="6"/>
  <c r="BK203" i="6"/>
  <c r="BK152" i="6"/>
  <c r="BK180" i="6"/>
  <c r="BK137" i="6"/>
  <c r="J316" i="7"/>
  <c r="BK255" i="7"/>
  <c r="BK202" i="7"/>
  <c r="BK310" i="7"/>
  <c r="BK275" i="7"/>
  <c r="J202" i="7"/>
  <c r="BK154" i="7"/>
  <c r="J281" i="7"/>
  <c r="J305" i="7"/>
  <c r="J221" i="7"/>
  <c r="BK162" i="7"/>
  <c r="BK313" i="7"/>
  <c r="BK258" i="7"/>
  <c r="BK203" i="7"/>
  <c r="J152" i="7"/>
  <c r="BK270" i="7"/>
  <c r="J243" i="7"/>
  <c r="J175" i="7"/>
  <c r="J143" i="7"/>
  <c r="BK251" i="7"/>
  <c r="BK188" i="7"/>
  <c r="BK304" i="7"/>
  <c r="J151" i="2"/>
  <c r="BK121" i="2"/>
  <c r="BK129" i="2"/>
  <c r="BK127" i="2"/>
  <c r="J140" i="2"/>
  <c r="BK147" i="2"/>
  <c r="J122" i="2"/>
  <c r="J385" i="3"/>
  <c r="BK284" i="3"/>
  <c r="BK189" i="3"/>
  <c r="BK394" i="3"/>
  <c r="BK329" i="3"/>
  <c r="BK296" i="3"/>
  <c r="J246" i="3"/>
  <c r="J181" i="3"/>
  <c r="BK400" i="3"/>
  <c r="BK294" i="3"/>
  <c r="J186" i="3"/>
  <c r="BK359" i="3"/>
  <c r="BK337" i="3"/>
  <c r="J292" i="3"/>
  <c r="BK233" i="3"/>
  <c r="J391" i="3"/>
  <c r="BK376" i="3"/>
  <c r="BK327" i="3"/>
  <c r="BK214" i="3"/>
  <c r="J135" i="3"/>
  <c r="J364" i="3"/>
  <c r="J319" i="3"/>
  <c r="BK235" i="3"/>
  <c r="BK203" i="3"/>
  <c r="J136" i="3"/>
  <c r="BK349" i="3"/>
  <c r="J332" i="3"/>
  <c r="J257" i="3"/>
  <c r="J189" i="3"/>
  <c r="BK408" i="3"/>
  <c r="BK351" i="3"/>
  <c r="BK328" i="3"/>
  <c r="J207" i="3"/>
  <c r="BK165" i="3"/>
  <c r="BK230" i="4"/>
  <c r="BK158" i="4"/>
  <c r="J232" i="4"/>
  <c r="BK160" i="4"/>
  <c r="J248" i="4"/>
  <c r="BK234" i="4"/>
  <c r="BK209" i="4"/>
  <c r="BK248" i="4"/>
  <c r="BK187" i="4"/>
  <c r="BK262" i="4"/>
  <c r="BK197" i="4"/>
  <c r="BK151" i="4"/>
  <c r="BK245" i="4"/>
  <c r="BK221" i="4"/>
  <c r="J177" i="4"/>
  <c r="BK156" i="4"/>
  <c r="J264" i="4"/>
  <c r="J221" i="4"/>
  <c r="BK212" i="4"/>
  <c r="BK202" i="5"/>
  <c r="BK193" i="5"/>
  <c r="BK223" i="5"/>
  <c r="J170" i="5"/>
  <c r="J202" i="5"/>
  <c r="J131" i="5"/>
  <c r="J137" i="5"/>
  <c r="J139" i="5"/>
  <c r="BK177" i="5"/>
  <c r="BK187" i="5"/>
  <c r="BK197" i="6"/>
  <c r="J132" i="6"/>
  <c r="BK166" i="6"/>
  <c r="J140" i="6"/>
  <c r="BK187" i="6"/>
  <c r="J152" i="6"/>
  <c r="BK190" i="6"/>
  <c r="BK132" i="6"/>
  <c r="BK159" i="6"/>
  <c r="J156" i="6"/>
  <c r="J222" i="6"/>
  <c r="BK156" i="6"/>
  <c r="BK134" i="6"/>
  <c r="BK184" i="6"/>
  <c r="BK161" i="6"/>
  <c r="BK283" i="7"/>
  <c r="J240" i="7"/>
  <c r="BK177" i="7"/>
  <c r="BK308" i="7"/>
  <c r="J255" i="7"/>
  <c r="BK180" i="7"/>
  <c r="BK143" i="7"/>
  <c r="BK152" i="7"/>
  <c r="J261" i="7"/>
  <c r="J205" i="7"/>
  <c r="BK157" i="7"/>
  <c r="BK293" i="7"/>
  <c r="BK253" i="7"/>
  <c r="BK186" i="7"/>
  <c r="J310" i="7"/>
  <c r="J258" i="7"/>
  <c r="BK226" i="7"/>
  <c r="J165" i="7"/>
  <c r="J270" i="7"/>
  <c r="J200" i="7"/>
  <c r="BK148" i="7"/>
  <c r="BK267" i="7"/>
  <c r="BK227" i="7"/>
  <c r="BK137" i="7"/>
  <c r="BK139" i="2"/>
  <c r="AS94" i="1"/>
  <c r="J137" i="2"/>
  <c r="BK136" i="2"/>
  <c r="BK145" i="2"/>
  <c r="J355" i="3"/>
  <c r="BK241" i="3"/>
  <c r="J165" i="3"/>
  <c r="BK374" i="3"/>
  <c r="J312" i="3"/>
  <c r="J238" i="3"/>
  <c r="BK150" i="3"/>
  <c r="J349" i="3"/>
  <c r="J199" i="3"/>
  <c r="J144" i="3"/>
  <c r="J369" i="3"/>
  <c r="J334" i="3"/>
  <c r="J308" i="3"/>
  <c r="J255" i="3"/>
  <c r="BK222" i="3"/>
  <c r="J387" i="3"/>
  <c r="BK339" i="3"/>
  <c r="J282" i="3"/>
  <c r="BK219" i="3"/>
  <c r="BK144" i="3"/>
  <c r="J359" i="3"/>
  <c r="J290" i="3"/>
  <c r="J241" i="3"/>
  <c r="J196" i="3"/>
  <c r="J130" i="3"/>
  <c r="J336" i="3"/>
  <c r="J259" i="3"/>
  <c r="BK207" i="3"/>
  <c r="J142" i="3"/>
  <c r="BK404" i="3"/>
  <c r="BK383" i="3"/>
  <c r="J331" i="3"/>
  <c r="BK266" i="3"/>
  <c r="BK199" i="3"/>
  <c r="J150" i="3"/>
  <c r="J245" i="4"/>
  <c r="BK194" i="4"/>
  <c r="J267" i="4"/>
  <c r="J219" i="4"/>
  <c r="BK130" i="4"/>
  <c r="J239" i="4"/>
  <c r="BK218" i="4"/>
  <c r="J151" i="4"/>
  <c r="J233" i="4"/>
  <c r="J263" i="4"/>
  <c r="BK223" i="4"/>
  <c r="BK133" i="4"/>
  <c r="BK231" i="4"/>
  <c r="J209" i="4"/>
  <c r="J136" i="4"/>
  <c r="BK242" i="4"/>
  <c r="BK205" i="4"/>
  <c r="J130" i="4"/>
  <c r="BK227" i="5"/>
  <c r="BK174" i="5"/>
  <c r="J162" i="5"/>
  <c r="BK139" i="5"/>
  <c r="J152" i="5"/>
  <c r="J127" i="5"/>
  <c r="BK210" i="5"/>
  <c r="J227" i="5"/>
  <c r="BK166" i="5"/>
  <c r="J198" i="6"/>
  <c r="BK151" i="6"/>
  <c r="BK235" i="6"/>
  <c r="J151" i="6"/>
  <c r="BK198" i="6"/>
  <c r="BK155" i="6"/>
  <c r="BK127" i="6"/>
  <c r="J150" i="6"/>
  <c r="BK193" i="6"/>
  <c r="BK142" i="6"/>
  <c r="J136" i="6"/>
  <c r="BK215" i="6"/>
  <c r="J155" i="6"/>
  <c r="J190" i="6"/>
  <c r="BK150" i="6"/>
  <c r="BK278" i="7"/>
  <c r="J203" i="7"/>
  <c r="BK318" i="7"/>
  <c r="BK272" i="7"/>
  <c r="BK218" i="7"/>
  <c r="BK165" i="7"/>
  <c r="J135" i="7"/>
  <c r="J318" i="7"/>
  <c r="BK163" i="7"/>
  <c r="BK316" i="7"/>
  <c r="J278" i="7"/>
  <c r="J189" i="7"/>
  <c r="J157" i="7"/>
  <c r="BK291" i="7"/>
  <c r="J246" i="7"/>
  <c r="J168" i="7"/>
  <c r="J283" i="7"/>
  <c r="J226" i="7"/>
  <c r="J162" i="7"/>
  <c r="J232" i="7"/>
  <c r="J208" i="7"/>
  <c r="BK175" i="7"/>
  <c r="J129" i="2"/>
  <c r="BK142" i="2"/>
  <c r="BK151" i="2"/>
  <c r="J130" i="2"/>
  <c r="J142" i="2"/>
  <c r="BK123" i="2"/>
  <c r="BK138" i="2"/>
  <c r="J128" i="2"/>
  <c r="J361" i="3"/>
  <c r="J210" i="3"/>
  <c r="BK384" i="3"/>
  <c r="BK292" i="3"/>
  <c r="BK186" i="3"/>
  <c r="J146" i="3"/>
  <c r="BK389" i="3"/>
  <c r="J192" i="3"/>
  <c r="BK133" i="3"/>
  <c r="BK276" i="3"/>
  <c r="J194" i="3"/>
  <c r="J384" i="3"/>
  <c r="BK332" i="3"/>
  <c r="J304" i="3"/>
  <c r="J225" i="3"/>
  <c r="J143" i="3"/>
  <c r="J340" i="3"/>
  <c r="BK229" i="3"/>
  <c r="BK146" i="3"/>
  <c r="BK324" i="3"/>
  <c r="J205" i="3"/>
  <c r="J137" i="3"/>
  <c r="BK352" i="3"/>
  <c r="J284" i="3"/>
  <c r="BK194" i="3"/>
  <c r="J258" i="4"/>
  <c r="J227" i="4"/>
  <c r="J234" i="4"/>
  <c r="BK216" i="4"/>
  <c r="J145" i="4"/>
  <c r="BK235" i="4"/>
  <c r="J172" i="4"/>
  <c r="BK236" i="4"/>
  <c r="BK246" i="4"/>
  <c r="J160" i="4"/>
  <c r="J246" i="4"/>
  <c r="J169" i="4"/>
  <c r="BK265" i="4"/>
  <c r="J244" i="4"/>
  <c r="J222" i="4"/>
  <c r="BK145" i="4"/>
  <c r="BK216" i="5"/>
  <c r="J166" i="5"/>
  <c r="J154" i="5"/>
  <c r="J177" i="5"/>
  <c r="J158" i="5"/>
  <c r="BK164" i="5"/>
  <c r="J206" i="5"/>
  <c r="J149" i="5"/>
  <c r="BK168" i="5"/>
  <c r="BK206" i="6"/>
  <c r="J164" i="6"/>
  <c r="J127" i="6"/>
  <c r="J163" i="6"/>
  <c r="J216" i="6"/>
  <c r="J180" i="6"/>
  <c r="BK153" i="6"/>
  <c r="J215" i="6"/>
  <c r="BK135" i="6"/>
  <c r="J177" i="6"/>
  <c r="J207" i="6"/>
  <c r="J141" i="6"/>
  <c r="BK219" i="6"/>
  <c r="J157" i="6"/>
  <c r="J144" i="6"/>
  <c r="J195" i="6"/>
  <c r="J162" i="6"/>
  <c r="BK302" i="7"/>
  <c r="BK221" i="7"/>
  <c r="BK135" i="7"/>
  <c r="BK286" i="7"/>
  <c r="BK238" i="7"/>
  <c r="BK189" i="7"/>
  <c r="J308" i="7"/>
  <c r="J313" i="7"/>
  <c r="BK243" i="7"/>
  <c r="BK168" i="7"/>
  <c r="BK149" i="7"/>
  <c r="J286" i="7"/>
  <c r="BK240" i="7"/>
  <c r="BK160" i="7"/>
  <c r="BK305" i="7"/>
  <c r="BK261" i="7"/>
  <c r="J218" i="7"/>
  <c r="J149" i="7"/>
  <c r="J264" i="7"/>
  <c r="J197" i="7"/>
  <c r="BK321" i="7"/>
  <c r="BK235" i="7"/>
  <c r="J213" i="7"/>
  <c r="J163" i="7"/>
  <c r="BK140" i="7"/>
  <c r="J143" i="2"/>
  <c r="BK141" i="2"/>
  <c r="J149" i="2"/>
  <c r="BK126" i="2"/>
  <c r="J136" i="2"/>
  <c r="BK146" i="2"/>
  <c r="J146" i="2"/>
  <c r="BK140" i="2"/>
  <c r="J351" i="3"/>
  <c r="J231" i="3"/>
  <c r="BK385" i="3"/>
  <c r="J328" i="3"/>
  <c r="BK299" i="3"/>
  <c r="BK257" i="3"/>
  <c r="J233" i="3"/>
  <c r="J157" i="3"/>
  <c r="BK397" i="3"/>
  <c r="J229" i="3"/>
  <c r="BK142" i="3"/>
  <c r="J350" i="3"/>
  <c r="BK331" i="3"/>
  <c r="J296" i="3"/>
  <c r="BK248" i="3"/>
  <c r="BK205" i="3"/>
  <c r="BK381" i="3"/>
  <c r="BK308" i="3"/>
  <c r="BK227" i="3"/>
  <c r="BK181" i="3"/>
  <c r="BK391" i="3"/>
  <c r="J345" i="3"/>
  <c r="J271" i="3"/>
  <c r="J212" i="3"/>
  <c r="BK170" i="3"/>
  <c r="BK350" i="3"/>
  <c r="BK335" i="3"/>
  <c r="J263" i="3"/>
  <c r="J222" i="3"/>
  <c r="J160" i="3"/>
  <c r="J408" i="3"/>
  <c r="BK363" i="3"/>
  <c r="BK330" i="3"/>
  <c r="J214" i="3"/>
  <c r="J173" i="3"/>
  <c r="BK136" i="3"/>
  <c r="J242" i="4"/>
  <c r="J187" i="4"/>
  <c r="J127" i="4"/>
  <c r="J229" i="4"/>
  <c r="BK181" i="4"/>
  <c r="BK127" i="4"/>
  <c r="J243" i="4"/>
  <c r="BK220" i="4"/>
  <c r="BK136" i="4"/>
  <c r="BK232" i="4"/>
  <c r="J164" i="4"/>
  <c r="J235" i="4"/>
  <c r="J181" i="4"/>
  <c r="J262" i="4"/>
  <c r="BK233" i="4"/>
  <c r="J216" i="4"/>
  <c r="BK164" i="4"/>
  <c r="J247" i="4"/>
  <c r="J230" i="4"/>
  <c r="J219" i="5"/>
  <c r="J190" i="5"/>
  <c r="J181" i="5"/>
  <c r="J174" i="5"/>
  <c r="BK196" i="5"/>
  <c r="BK170" i="5"/>
  <c r="BK154" i="5"/>
  <c r="J203" i="6"/>
  <c r="BK162" i="6"/>
  <c r="J139" i="6"/>
  <c r="J213" i="6"/>
  <c r="J210" i="6"/>
  <c r="BK170" i="6"/>
  <c r="BK210" i="6"/>
  <c r="J166" i="6"/>
  <c r="J134" i="6"/>
  <c r="BK174" i="6"/>
  <c r="BK213" i="6"/>
  <c r="BK163" i="6"/>
  <c r="BK280" i="7"/>
  <c r="J130" i="7"/>
  <c r="J280" i="7"/>
  <c r="BK208" i="7"/>
  <c r="J293" i="7"/>
  <c r="J188" i="7"/>
  <c r="J296" i="7"/>
  <c r="BK205" i="7"/>
  <c r="J215" i="7"/>
  <c r="J241" i="7"/>
  <c r="BK192" i="7"/>
  <c r="J173" i="7"/>
  <c r="BK125" i="2"/>
  <c r="J138" i="2"/>
  <c r="BK137" i="2"/>
  <c r="BK144" i="2"/>
  <c r="BK124" i="2"/>
  <c r="J123" i="2"/>
  <c r="J127" i="2"/>
  <c r="BK364" i="3"/>
  <c r="BK212" i="3"/>
  <c r="BK143" i="3"/>
  <c r="BK334" i="3"/>
  <c r="BK319" i="3"/>
  <c r="J266" i="3"/>
  <c r="J235" i="3"/>
  <c r="BK173" i="3"/>
  <c r="J315" i="3"/>
  <c r="J250" i="3"/>
  <c r="J153" i="3"/>
  <c r="BK341" i="3"/>
  <c r="BK315" i="3"/>
  <c r="BK238" i="3"/>
  <c r="J133" i="3"/>
  <c r="BK345" i="3"/>
  <c r="J279" i="3"/>
  <c r="BK153" i="3"/>
  <c r="J376" i="3"/>
  <c r="J227" i="3"/>
  <c r="BK191" i="3"/>
  <c r="J381" i="3"/>
  <c r="J333" i="3"/>
  <c r="J261" i="3"/>
  <c r="BK193" i="3"/>
  <c r="BK130" i="3"/>
  <c r="J397" i="3"/>
  <c r="BK336" i="3"/>
  <c r="BK244" i="3"/>
  <c r="BK196" i="3"/>
  <c r="J141" i="3"/>
  <c r="J228" i="4"/>
  <c r="J154" i="4"/>
  <c r="J231" i="4"/>
  <c r="BK202" i="4"/>
  <c r="J265" i="4"/>
  <c r="BK229" i="4"/>
  <c r="J194" i="4"/>
  <c r="BK239" i="4"/>
  <c r="BK172" i="4"/>
  <c r="BK252" i="4"/>
  <c r="BK219" i="4"/>
  <c r="BK154" i="4"/>
  <c r="BK228" i="4"/>
  <c r="J220" i="4"/>
  <c r="BK162" i="4"/>
  <c r="BK255" i="4"/>
  <c r="J143" i="4"/>
  <c r="J232" i="5"/>
  <c r="BK131" i="5"/>
  <c r="J160" i="5"/>
  <c r="BK149" i="5"/>
  <c r="BK162" i="5"/>
  <c r="J164" i="5"/>
  <c r="BK232" i="5"/>
  <c r="J216" i="5"/>
  <c r="BK206" i="5"/>
  <c r="BK152" i="5"/>
  <c r="J187" i="6"/>
  <c r="BK144" i="6"/>
  <c r="BK231" i="6"/>
  <c r="BK141" i="6"/>
  <c r="BK181" i="6"/>
  <c r="J161" i="6"/>
  <c r="J235" i="6"/>
  <c r="J159" i="6"/>
  <c r="J228" i="6"/>
  <c r="BK225" i="6"/>
  <c r="J153" i="6"/>
  <c r="J225" i="6"/>
  <c r="BK165" i="6"/>
  <c r="J142" i="6"/>
  <c r="J193" i="6"/>
  <c r="J321" i="7"/>
  <c r="J275" i="7"/>
  <c r="BK232" i="7"/>
  <c r="J160" i="7"/>
  <c r="J304" i="7"/>
  <c r="BK246" i="7"/>
  <c r="BK197" i="7"/>
  <c r="J148" i="7"/>
  <c r="J235" i="7"/>
  <c r="J194" i="7"/>
  <c r="BK130" i="7"/>
  <c r="BK264" i="7"/>
  <c r="BK200" i="7"/>
  <c r="J140" i="7"/>
  <c r="BK281" i="7"/>
  <c r="J251" i="7"/>
  <c r="J180" i="7"/>
  <c r="BK296" i="7"/>
  <c r="J192" i="7"/>
  <c r="J137" i="7"/>
  <c r="J238" i="7"/>
  <c r="J224" i="7"/>
  <c r="J147" i="2"/>
  <c r="J139" i="2"/>
  <c r="J141" i="2"/>
  <c r="J124" i="2"/>
  <c r="BK128" i="2"/>
  <c r="BK143" i="2"/>
  <c r="J126" i="2"/>
  <c r="J400" i="3"/>
  <c r="BK333" i="3"/>
  <c r="J219" i="3"/>
  <c r="BK160" i="3"/>
  <c r="BK340" i="3"/>
  <c r="BK304" i="3"/>
  <c r="BK255" i="3"/>
  <c r="J201" i="3"/>
  <c r="BK137" i="3"/>
  <c r="BK282" i="3"/>
  <c r="J191" i="3"/>
  <c r="J389" i="3"/>
  <c r="J339" i="3"/>
  <c r="J327" i="3"/>
  <c r="BK259" i="3"/>
  <c r="BK231" i="3"/>
  <c r="BK140" i="3"/>
  <c r="BK369" i="3"/>
  <c r="J276" i="3"/>
  <c r="J203" i="3"/>
  <c r="BK387" i="3"/>
  <c r="J338" i="3"/>
  <c r="BK263" i="3"/>
  <c r="BK210" i="3"/>
  <c r="BK188" i="3"/>
  <c r="BK361" i="3"/>
  <c r="J341" i="3"/>
  <c r="BK290" i="3"/>
  <c r="J244" i="3"/>
  <c r="BK141" i="3"/>
  <c r="J404" i="3"/>
  <c r="BK348" i="3"/>
  <c r="J294" i="3"/>
  <c r="BK225" i="3"/>
  <c r="BK192" i="3"/>
  <c r="J140" i="3"/>
  <c r="J252" i="4"/>
  <c r="BK217" i="4"/>
  <c r="BK143" i="4"/>
  <c r="J217" i="4"/>
  <c r="J156" i="4"/>
  <c r="BK244" i="4"/>
  <c r="J212" i="4"/>
  <c r="BK243" i="4"/>
  <c r="BK174" i="4"/>
  <c r="J236" i="4"/>
  <c r="BK169" i="4"/>
  <c r="BK258" i="4"/>
  <c r="J197" i="4"/>
  <c r="BK263" i="4"/>
  <c r="J174" i="4"/>
  <c r="BK177" i="4"/>
  <c r="J210" i="5"/>
  <c r="BK134" i="5"/>
  <c r="BK181" i="5"/>
  <c r="BK184" i="5"/>
  <c r="BK127" i="5"/>
  <c r="BK146" i="5"/>
  <c r="J168" i="5"/>
  <c r="J134" i="5"/>
  <c r="BK137" i="5"/>
  <c r="BK158" i="5"/>
  <c r="J184" i="5"/>
  <c r="BK216" i="6"/>
  <c r="BK154" i="6"/>
  <c r="J233" i="6"/>
  <c r="BK157" i="6"/>
  <c r="BK222" i="6"/>
  <c r="BK164" i="6"/>
  <c r="J135" i="6"/>
  <c r="J170" i="6"/>
  <c r="BK233" i="6"/>
  <c r="J147" i="6"/>
  <c r="BK195" i="6"/>
  <c r="BK228" i="6"/>
  <c r="J184" i="6"/>
  <c r="BK139" i="6"/>
  <c r="J165" i="6"/>
  <c r="J154" i="6"/>
  <c r="J319" i="7"/>
  <c r="BK266" i="7"/>
  <c r="BK194" i="7"/>
  <c r="BK299" i="7"/>
  <c r="J227" i="7"/>
  <c r="J183" i="7"/>
  <c r="BK146" i="7"/>
  <c r="J299" i="7"/>
  <c r="J272" i="7"/>
  <c r="J267" i="7"/>
  <c r="J266" i="7"/>
  <c r="BK224" i="7"/>
  <c r="J177" i="7"/>
  <c r="J154" i="7"/>
  <c r="J291" i="7"/>
  <c r="BK241" i="7"/>
  <c r="BK173" i="7"/>
  <c r="J302" i="7"/>
  <c r="J253" i="7"/>
  <c r="BK213" i="7"/>
  <c r="J146" i="7"/>
  <c r="BK230" i="7"/>
  <c r="J186" i="7"/>
  <c r="BK319" i="7"/>
  <c r="J230" i="7"/>
  <c r="BK215" i="7"/>
  <c r="BK183" i="7"/>
  <c r="R129" i="3" l="1"/>
  <c r="R128" i="3" s="1"/>
  <c r="R278" i="3"/>
  <c r="P323" i="3"/>
  <c r="BK382" i="3"/>
  <c r="J382" i="3"/>
  <c r="J104" i="3"/>
  <c r="BK396" i="3"/>
  <c r="J396" i="3" s="1"/>
  <c r="J107" i="3" s="1"/>
  <c r="P126" i="4"/>
  <c r="R193" i="4"/>
  <c r="BK261" i="4"/>
  <c r="J261" i="4"/>
  <c r="J103" i="4"/>
  <c r="BK189" i="5"/>
  <c r="J189" i="5" s="1"/>
  <c r="J99" i="5" s="1"/>
  <c r="P209" i="5"/>
  <c r="T129" i="3"/>
  <c r="BK278" i="3"/>
  <c r="J278" i="3"/>
  <c r="J101" i="3"/>
  <c r="P344" i="3"/>
  <c r="R382" i="3"/>
  <c r="BK126" i="4"/>
  <c r="BK251" i="4"/>
  <c r="J251" i="4"/>
  <c r="J102" i="4" s="1"/>
  <c r="T261" i="4"/>
  <c r="R126" i="5"/>
  <c r="BK209" i="5"/>
  <c r="J209" i="5" s="1"/>
  <c r="J102" i="5" s="1"/>
  <c r="P131" i="6"/>
  <c r="P130" i="6"/>
  <c r="BK194" i="6"/>
  <c r="J194" i="6" s="1"/>
  <c r="J104" i="6" s="1"/>
  <c r="T278" i="3"/>
  <c r="T344" i="3"/>
  <c r="T396" i="3"/>
  <c r="T395" i="3"/>
  <c r="T126" i="4"/>
  <c r="BK193" i="4"/>
  <c r="J193" i="4" s="1"/>
  <c r="J101" i="4" s="1"/>
  <c r="P251" i="4"/>
  <c r="P261" i="4"/>
  <c r="P126" i="5"/>
  <c r="P125" i="5" s="1"/>
  <c r="P124" i="5" s="1"/>
  <c r="AU98" i="1" s="1"/>
  <c r="P189" i="5"/>
  <c r="R209" i="5"/>
  <c r="BK146" i="6"/>
  <c r="BK145" i="6" s="1"/>
  <c r="J145" i="6" s="1"/>
  <c r="J102" i="6" s="1"/>
  <c r="P194" i="6"/>
  <c r="P145" i="6" s="1"/>
  <c r="R129" i="7"/>
  <c r="BK167" i="7"/>
  <c r="J167" i="7"/>
  <c r="J100" i="7" s="1"/>
  <c r="T191" i="7"/>
  <c r="P229" i="7"/>
  <c r="P245" i="7"/>
  <c r="T269" i="7"/>
  <c r="T120" i="2"/>
  <c r="T119" i="2" s="1"/>
  <c r="T118" i="2" s="1"/>
  <c r="BK129" i="3"/>
  <c r="R262" i="3"/>
  <c r="T323" i="3"/>
  <c r="P396" i="3"/>
  <c r="P395" i="3"/>
  <c r="R126" i="4"/>
  <c r="R251" i="4"/>
  <c r="R189" i="5"/>
  <c r="T209" i="5"/>
  <c r="T131" i="6"/>
  <c r="T130" i="6"/>
  <c r="R194" i="6"/>
  <c r="BK129" i="7"/>
  <c r="T151" i="7"/>
  <c r="BK207" i="7"/>
  <c r="J207" i="7"/>
  <c r="J102" i="7" s="1"/>
  <c r="T245" i="7"/>
  <c r="T285" i="7"/>
  <c r="T194" i="6"/>
  <c r="T129" i="7"/>
  <c r="T167" i="7"/>
  <c r="R207" i="7"/>
  <c r="R245" i="7"/>
  <c r="R269" i="7"/>
  <c r="BK307" i="7"/>
  <c r="J307" i="7"/>
  <c r="J107" i="7"/>
  <c r="P120" i="2"/>
  <c r="P119" i="2" s="1"/>
  <c r="P118" i="2" s="1"/>
  <c r="AU95" i="1" s="1"/>
  <c r="P129" i="3"/>
  <c r="P278" i="3"/>
  <c r="R323" i="3"/>
  <c r="P382" i="3"/>
  <c r="R396" i="3"/>
  <c r="R395" i="3" s="1"/>
  <c r="T193" i="4"/>
  <c r="R261" i="4"/>
  <c r="BK126" i="5"/>
  <c r="T189" i="5"/>
  <c r="P146" i="6"/>
  <c r="P151" i="7"/>
  <c r="R167" i="7"/>
  <c r="P207" i="7"/>
  <c r="R229" i="7"/>
  <c r="BK269" i="7"/>
  <c r="J269" i="7" s="1"/>
  <c r="J105" i="7" s="1"/>
  <c r="R285" i="7"/>
  <c r="R307" i="7"/>
  <c r="R120" i="2"/>
  <c r="R119" i="2" s="1"/>
  <c r="R118" i="2" s="1"/>
  <c r="BK262" i="3"/>
  <c r="J262" i="3" s="1"/>
  <c r="J99" i="3" s="1"/>
  <c r="T262" i="3"/>
  <c r="BK344" i="3"/>
  <c r="J344" i="3" s="1"/>
  <c r="J103" i="3" s="1"/>
  <c r="R131" i="6"/>
  <c r="R130" i="6" s="1"/>
  <c r="T146" i="6"/>
  <c r="T145" i="6"/>
  <c r="P129" i="7"/>
  <c r="R151" i="7"/>
  <c r="BK191" i="7"/>
  <c r="J191" i="7" s="1"/>
  <c r="J101" i="7" s="1"/>
  <c r="T207" i="7"/>
  <c r="BK245" i="7"/>
  <c r="J245" i="7"/>
  <c r="J104" i="7"/>
  <c r="BK285" i="7"/>
  <c r="J285" i="7" s="1"/>
  <c r="J106" i="7" s="1"/>
  <c r="P307" i="7"/>
  <c r="BK120" i="2"/>
  <c r="BK119" i="2" s="1"/>
  <c r="P262" i="3"/>
  <c r="BK323" i="3"/>
  <c r="J323" i="3" s="1"/>
  <c r="J102" i="3" s="1"/>
  <c r="R344" i="3"/>
  <c r="T382" i="3"/>
  <c r="P193" i="4"/>
  <c r="T251" i="4"/>
  <c r="T126" i="5"/>
  <c r="T125" i="5" s="1"/>
  <c r="T124" i="5" s="1"/>
  <c r="BK131" i="6"/>
  <c r="J131" i="6" s="1"/>
  <c r="J100" i="6" s="1"/>
  <c r="R146" i="6"/>
  <c r="R145" i="6" s="1"/>
  <c r="BK151" i="7"/>
  <c r="J151" i="7" s="1"/>
  <c r="J99" i="7" s="1"/>
  <c r="P167" i="7"/>
  <c r="R191" i="7"/>
  <c r="BK229" i="7"/>
  <c r="J229" i="7" s="1"/>
  <c r="J103" i="7" s="1"/>
  <c r="T229" i="7"/>
  <c r="P269" i="7"/>
  <c r="P285" i="7"/>
  <c r="T307" i="7"/>
  <c r="BK266" i="4"/>
  <c r="J266" i="4"/>
  <c r="J104" i="4" s="1"/>
  <c r="BK393" i="3"/>
  <c r="J393" i="3"/>
  <c r="J105" i="3" s="1"/>
  <c r="BK201" i="5"/>
  <c r="J201" i="5" s="1"/>
  <c r="J100" i="5" s="1"/>
  <c r="BK226" i="5"/>
  <c r="J226" i="5" s="1"/>
  <c r="J103" i="5" s="1"/>
  <c r="BK180" i="4"/>
  <c r="J180" i="4" s="1"/>
  <c r="J100" i="4" s="1"/>
  <c r="BK126" i="6"/>
  <c r="J126" i="6" s="1"/>
  <c r="J98" i="6" s="1"/>
  <c r="BK143" i="6"/>
  <c r="J143" i="6" s="1"/>
  <c r="J101" i="6" s="1"/>
  <c r="BK176" i="4"/>
  <c r="J176" i="4"/>
  <c r="J99" i="4" s="1"/>
  <c r="BK205" i="5"/>
  <c r="J205" i="5"/>
  <c r="J101" i="5" s="1"/>
  <c r="BK275" i="3"/>
  <c r="J275" i="3"/>
  <c r="J100" i="3" s="1"/>
  <c r="BK231" i="5"/>
  <c r="J231" i="5" s="1"/>
  <c r="J104" i="5" s="1"/>
  <c r="BK125" i="6"/>
  <c r="J125" i="6" s="1"/>
  <c r="J97" i="6" s="1"/>
  <c r="F124" i="7"/>
  <c r="BE148" i="7"/>
  <c r="BE149" i="7"/>
  <c r="BE152" i="7"/>
  <c r="BE162" i="7"/>
  <c r="BE246" i="7"/>
  <c r="BE251" i="7"/>
  <c r="BE258" i="7"/>
  <c r="BE261" i="7"/>
  <c r="BE280" i="7"/>
  <c r="BE281" i="7"/>
  <c r="BE293" i="7"/>
  <c r="BE299" i="7"/>
  <c r="E85" i="7"/>
  <c r="BE130" i="7"/>
  <c r="BE154" i="7"/>
  <c r="BE165" i="7"/>
  <c r="BE168" i="7"/>
  <c r="BE173" i="7"/>
  <c r="BE218" i="7"/>
  <c r="BE221" i="7"/>
  <c r="BE243" i="7"/>
  <c r="J89" i="7"/>
  <c r="BE135" i="7"/>
  <c r="BE203" i="7"/>
  <c r="BE208" i="7"/>
  <c r="BE215" i="7"/>
  <c r="BE224" i="7"/>
  <c r="BE232" i="7"/>
  <c r="BE275" i="7"/>
  <c r="BE278" i="7"/>
  <c r="BE316" i="7"/>
  <c r="BE163" i="7"/>
  <c r="BE194" i="7"/>
  <c r="BE197" i="7"/>
  <c r="BE226" i="7"/>
  <c r="BE235" i="7"/>
  <c r="BE270" i="7"/>
  <c r="BE272" i="7"/>
  <c r="BE304" i="7"/>
  <c r="BE305" i="7"/>
  <c r="BE308" i="7"/>
  <c r="BE310" i="7"/>
  <c r="BE180" i="7"/>
  <c r="BE183" i="7"/>
  <c r="BE186" i="7"/>
  <c r="BE188" i="7"/>
  <c r="BE189" i="7"/>
  <c r="BE200" i="7"/>
  <c r="BE202" i="7"/>
  <c r="BE213" i="7"/>
  <c r="BE230" i="7"/>
  <c r="BE283" i="7"/>
  <c r="BE291" i="7"/>
  <c r="BE302" i="7"/>
  <c r="BE143" i="7"/>
  <c r="BE146" i="7"/>
  <c r="BE160" i="7"/>
  <c r="BE238" i="7"/>
  <c r="BE241" i="7"/>
  <c r="BE253" i="7"/>
  <c r="BE255" i="7"/>
  <c r="BE264" i="7"/>
  <c r="BE286" i="7"/>
  <c r="BE321" i="7"/>
  <c r="BE137" i="7"/>
  <c r="BE175" i="7"/>
  <c r="BE177" i="7"/>
  <c r="BE205" i="7"/>
  <c r="BE240" i="7"/>
  <c r="BE266" i="7"/>
  <c r="BE319" i="7"/>
  <c r="BE140" i="7"/>
  <c r="BE157" i="7"/>
  <c r="BE192" i="7"/>
  <c r="BE227" i="7"/>
  <c r="BE267" i="7"/>
  <c r="BE296" i="7"/>
  <c r="BE313" i="7"/>
  <c r="BE318" i="7"/>
  <c r="F92" i="6"/>
  <c r="BE135" i="6"/>
  <c r="BE142" i="6"/>
  <c r="BE159" i="6"/>
  <c r="BE166" i="6"/>
  <c r="BE181" i="6"/>
  <c r="E114" i="6"/>
  <c r="BE162" i="6"/>
  <c r="BE190" i="6"/>
  <c r="BE195" i="6"/>
  <c r="BE198" i="6"/>
  <c r="BE127" i="6"/>
  <c r="BE147" i="6"/>
  <c r="BE150" i="6"/>
  <c r="BE177" i="6"/>
  <c r="BE193" i="6"/>
  <c r="BE215" i="6"/>
  <c r="BE216" i="6"/>
  <c r="J126" i="5"/>
  <c r="J98" i="5" s="1"/>
  <c r="BE137" i="6"/>
  <c r="BE151" i="6"/>
  <c r="BE152" i="6"/>
  <c r="BE155" i="6"/>
  <c r="BE156" i="6"/>
  <c r="BE170" i="6"/>
  <c r="BE187" i="6"/>
  <c r="BE207" i="6"/>
  <c r="BE210" i="6"/>
  <c r="BE219" i="6"/>
  <c r="BE139" i="6"/>
  <c r="BE140" i="6"/>
  <c r="BE163" i="6"/>
  <c r="BE180" i="6"/>
  <c r="BE233" i="6"/>
  <c r="BE132" i="6"/>
  <c r="BE136" i="6"/>
  <c r="BE141" i="6"/>
  <c r="BE144" i="6"/>
  <c r="BE157" i="6"/>
  <c r="BE165" i="6"/>
  <c r="BE203" i="6"/>
  <c r="BE206" i="6"/>
  <c r="BE213" i="6"/>
  <c r="BE228" i="6"/>
  <c r="BE231" i="6"/>
  <c r="BE235" i="6"/>
  <c r="J89" i="6"/>
  <c r="BE153" i="6"/>
  <c r="BE154" i="6"/>
  <c r="BE161" i="6"/>
  <c r="BE164" i="6"/>
  <c r="BE174" i="6"/>
  <c r="BE184" i="6"/>
  <c r="BE197" i="6"/>
  <c r="BE222" i="6"/>
  <c r="BE134" i="6"/>
  <c r="BE225" i="6"/>
  <c r="J118" i="5"/>
  <c r="BE158" i="5"/>
  <c r="BE162" i="5"/>
  <c r="BE174" i="5"/>
  <c r="BE210" i="5"/>
  <c r="J126" i="4"/>
  <c r="J98" i="4" s="1"/>
  <c r="BE202" i="5"/>
  <c r="BE127" i="5"/>
  <c r="BE131" i="5"/>
  <c r="BE219" i="5"/>
  <c r="BE223" i="5"/>
  <c r="BE177" i="5"/>
  <c r="BE181" i="5"/>
  <c r="BE187" i="5"/>
  <c r="BE216" i="5"/>
  <c r="E85" i="5"/>
  <c r="F121" i="5"/>
  <c r="BE154" i="5"/>
  <c r="BE170" i="5"/>
  <c r="BE184" i="5"/>
  <c r="BE190" i="5"/>
  <c r="BE193" i="5"/>
  <c r="BE227" i="5"/>
  <c r="BE134" i="5"/>
  <c r="BE196" i="5"/>
  <c r="BE137" i="5"/>
  <c r="BE139" i="5"/>
  <c r="BE146" i="5"/>
  <c r="BE168" i="5"/>
  <c r="BE232" i="5"/>
  <c r="BE149" i="5"/>
  <c r="BE152" i="5"/>
  <c r="BE160" i="5"/>
  <c r="BE164" i="5"/>
  <c r="BE166" i="5"/>
  <c r="BE206" i="5"/>
  <c r="F121" i="4"/>
  <c r="BE154" i="4"/>
  <c r="BE164" i="4"/>
  <c r="BE172" i="4"/>
  <c r="BE194" i="4"/>
  <c r="BE216" i="4"/>
  <c r="BE217" i="4"/>
  <c r="BE220" i="4"/>
  <c r="BE234" i="4"/>
  <c r="BE235" i="4"/>
  <c r="BE242" i="4"/>
  <c r="BE243" i="4"/>
  <c r="BE244" i="4"/>
  <c r="J89" i="4"/>
  <c r="BE133" i="4"/>
  <c r="BE151" i="4"/>
  <c r="BE158" i="4"/>
  <c r="BE202" i="4"/>
  <c r="BE229" i="4"/>
  <c r="BE230" i="4"/>
  <c r="BE233" i="4"/>
  <c r="BE236" i="4"/>
  <c r="BE262" i="4"/>
  <c r="BK395" i="3"/>
  <c r="J395" i="3" s="1"/>
  <c r="J106" i="3" s="1"/>
  <c r="BE130" i="4"/>
  <c r="BE160" i="4"/>
  <c r="BE187" i="4"/>
  <c r="BE227" i="4"/>
  <c r="BE239" i="4"/>
  <c r="BE247" i="4"/>
  <c r="BE248" i="4"/>
  <c r="E114" i="4"/>
  <c r="BE143" i="4"/>
  <c r="BE145" i="4"/>
  <c r="BE212" i="4"/>
  <c r="BE232" i="4"/>
  <c r="BE255" i="4"/>
  <c r="BE258" i="4"/>
  <c r="J129" i="3"/>
  <c r="J98" i="3" s="1"/>
  <c r="BE127" i="4"/>
  <c r="BE156" i="4"/>
  <c r="BE209" i="4"/>
  <c r="BE221" i="4"/>
  <c r="BE228" i="4"/>
  <c r="BE263" i="4"/>
  <c r="BE265" i="4"/>
  <c r="BE162" i="4"/>
  <c r="BE181" i="4"/>
  <c r="BE231" i="4"/>
  <c r="BE252" i="4"/>
  <c r="BE267" i="4"/>
  <c r="BE166" i="4"/>
  <c r="BE169" i="4"/>
  <c r="BE174" i="4"/>
  <c r="BE222" i="4"/>
  <c r="BE223" i="4"/>
  <c r="BE226" i="4"/>
  <c r="BE245" i="4"/>
  <c r="BE246" i="4"/>
  <c r="BE264" i="4"/>
  <c r="BE136" i="4"/>
  <c r="BE177" i="4"/>
  <c r="BE197" i="4"/>
  <c r="BE205" i="4"/>
  <c r="BE218" i="4"/>
  <c r="BE219" i="4"/>
  <c r="E85" i="3"/>
  <c r="BE142" i="3"/>
  <c r="BE153" i="3"/>
  <c r="BE229" i="3"/>
  <c r="BE235" i="3"/>
  <c r="BE304" i="3"/>
  <c r="BE312" i="3"/>
  <c r="BE315" i="3"/>
  <c r="BE349" i="3"/>
  <c r="BE369" i="3"/>
  <c r="BE376" i="3"/>
  <c r="BE379" i="3"/>
  <c r="BE391" i="3"/>
  <c r="BE400" i="3"/>
  <c r="BE404" i="3"/>
  <c r="BE408" i="3"/>
  <c r="F92" i="3"/>
  <c r="BE165" i="3"/>
  <c r="BE250" i="3"/>
  <c r="BE279" i="3"/>
  <c r="BE352" i="3"/>
  <c r="BE384" i="3"/>
  <c r="BE387" i="3"/>
  <c r="J120" i="2"/>
  <c r="J98" i="2" s="1"/>
  <c r="BE141" i="3"/>
  <c r="BE181" i="3"/>
  <c r="BE219" i="3"/>
  <c r="BE261" i="3"/>
  <c r="BE282" i="3"/>
  <c r="BE292" i="3"/>
  <c r="BE299" i="3"/>
  <c r="BE327" i="3"/>
  <c r="BE328" i="3"/>
  <c r="BE331" i="3"/>
  <c r="BE351" i="3"/>
  <c r="BE355" i="3"/>
  <c r="BE397" i="3"/>
  <c r="BE160" i="3"/>
  <c r="BE183" i="3"/>
  <c r="BE194" i="3"/>
  <c r="BE196" i="3"/>
  <c r="BE231" i="3"/>
  <c r="BE233" i="3"/>
  <c r="BE238" i="3"/>
  <c r="BE246" i="3"/>
  <c r="BE248" i="3"/>
  <c r="BE284" i="3"/>
  <c r="BE290" i="3"/>
  <c r="BE296" i="3"/>
  <c r="BE319" i="3"/>
  <c r="BE324" i="3"/>
  <c r="BE350" i="3"/>
  <c r="BE143" i="3"/>
  <c r="BE144" i="3"/>
  <c r="BE150" i="3"/>
  <c r="BE157" i="3"/>
  <c r="BE190" i="3"/>
  <c r="BE192" i="3"/>
  <c r="BE227" i="3"/>
  <c r="BE252" i="3"/>
  <c r="BE255" i="3"/>
  <c r="BE257" i="3"/>
  <c r="BE335" i="3"/>
  <c r="BE345" i="3"/>
  <c r="BE383" i="3"/>
  <c r="BE394" i="3"/>
  <c r="J121" i="3"/>
  <c r="BE136" i="3"/>
  <c r="BE137" i="3"/>
  <c r="BE140" i="3"/>
  <c r="BE189" i="3"/>
  <c r="BE193" i="3"/>
  <c r="BE205" i="3"/>
  <c r="BE210" i="3"/>
  <c r="BE212" i="3"/>
  <c r="BE217" i="3"/>
  <c r="BE259" i="3"/>
  <c r="BE276" i="3"/>
  <c r="BE308" i="3"/>
  <c r="BE332" i="3"/>
  <c r="BE333" i="3"/>
  <c r="BE334" i="3"/>
  <c r="BE339" i="3"/>
  <c r="BE359" i="3"/>
  <c r="BE361" i="3"/>
  <c r="BE363" i="3"/>
  <c r="BE374" i="3"/>
  <c r="BE381" i="3"/>
  <c r="BE385" i="3"/>
  <c r="BE130" i="3"/>
  <c r="BE135" i="3"/>
  <c r="BE188" i="3"/>
  <c r="BE207" i="3"/>
  <c r="BE241" i="3"/>
  <c r="BE330" i="3"/>
  <c r="BE336" i="3"/>
  <c r="BE338" i="3"/>
  <c r="BE341" i="3"/>
  <c r="BE348" i="3"/>
  <c r="BE364" i="3"/>
  <c r="BE389" i="3"/>
  <c r="BE133" i="3"/>
  <c r="BE146" i="3"/>
  <c r="BE170" i="3"/>
  <c r="BE173" i="3"/>
  <c r="BE186" i="3"/>
  <c r="BE191" i="3"/>
  <c r="BE199" i="3"/>
  <c r="BE201" i="3"/>
  <c r="BE203" i="3"/>
  <c r="BE214" i="3"/>
  <c r="BE222" i="3"/>
  <c r="BE225" i="3"/>
  <c r="BE244" i="3"/>
  <c r="BE263" i="3"/>
  <c r="BE266" i="3"/>
  <c r="BE271" i="3"/>
  <c r="BE294" i="3"/>
  <c r="BE329" i="3"/>
  <c r="BE337" i="3"/>
  <c r="BE340" i="3"/>
  <c r="J89" i="2"/>
  <c r="E108" i="2"/>
  <c r="F115" i="2"/>
  <c r="BE125" i="2"/>
  <c r="BE137" i="2"/>
  <c r="BE138" i="2"/>
  <c r="BE139" i="2"/>
  <c r="BE143" i="2"/>
  <c r="BE144" i="2"/>
  <c r="BE128" i="2"/>
  <c r="BE140" i="2"/>
  <c r="BE141" i="2"/>
  <c r="BE142" i="2"/>
  <c r="BE145" i="2"/>
  <c r="BE151" i="2"/>
  <c r="BE147" i="2"/>
  <c r="BE129" i="2"/>
  <c r="BE136" i="2"/>
  <c r="BE146" i="2"/>
  <c r="BE149" i="2"/>
  <c r="BE121" i="2"/>
  <c r="BE122" i="2"/>
  <c r="BE123" i="2"/>
  <c r="BE124" i="2"/>
  <c r="BE126" i="2"/>
  <c r="BE127" i="2"/>
  <c r="BE130" i="2"/>
  <c r="F35" i="3"/>
  <c r="BB96" i="1"/>
  <c r="F37" i="5"/>
  <c r="BD98" i="1" s="1"/>
  <c r="J34" i="7"/>
  <c r="AW100" i="1" s="1"/>
  <c r="J34" i="2"/>
  <c r="AW95" i="1" s="1"/>
  <c r="J34" i="3"/>
  <c r="AW96" i="1"/>
  <c r="F36" i="5"/>
  <c r="BC98" i="1" s="1"/>
  <c r="F37" i="6"/>
  <c r="BD99" i="1" s="1"/>
  <c r="F37" i="7"/>
  <c r="BD100" i="1" s="1"/>
  <c r="F34" i="2"/>
  <c r="BA95" i="1"/>
  <c r="F36" i="3"/>
  <c r="BC96" i="1" s="1"/>
  <c r="J34" i="6"/>
  <c r="AW99" i="1" s="1"/>
  <c r="F36" i="7"/>
  <c r="BC100" i="1" s="1"/>
  <c r="F36" i="2"/>
  <c r="BC95" i="1"/>
  <c r="F34" i="4"/>
  <c r="BA97" i="1" s="1"/>
  <c r="F35" i="4"/>
  <c r="BB97" i="1" s="1"/>
  <c r="F37" i="4"/>
  <c r="BD97" i="1" s="1"/>
  <c r="F36" i="6"/>
  <c r="BC99" i="1"/>
  <c r="F37" i="3"/>
  <c r="BD96" i="1" s="1"/>
  <c r="F35" i="5"/>
  <c r="BB98" i="1" s="1"/>
  <c r="F34" i="7"/>
  <c r="BA100" i="1" s="1"/>
  <c r="F35" i="2"/>
  <c r="BB95" i="1"/>
  <c r="J34" i="4"/>
  <c r="AW97" i="1" s="1"/>
  <c r="F36" i="4"/>
  <c r="BC97" i="1" s="1"/>
  <c r="F34" i="5"/>
  <c r="BA98" i="1" s="1"/>
  <c r="F34" i="6"/>
  <c r="BA99" i="1"/>
  <c r="F35" i="7"/>
  <c r="BB100" i="1" s="1"/>
  <c r="F37" i="2"/>
  <c r="BD95" i="1" s="1"/>
  <c r="F34" i="3"/>
  <c r="BA96" i="1" s="1"/>
  <c r="J34" i="5"/>
  <c r="AW98" i="1"/>
  <c r="F35" i="6"/>
  <c r="BB99" i="1" s="1"/>
  <c r="BK118" i="2" l="1"/>
  <c r="J118" i="2" s="1"/>
  <c r="J119" i="2"/>
  <c r="J97" i="2" s="1"/>
  <c r="R127" i="3"/>
  <c r="J146" i="6"/>
  <c r="J103" i="6" s="1"/>
  <c r="R125" i="4"/>
  <c r="R124" i="4" s="1"/>
  <c r="P128" i="7"/>
  <c r="P127" i="7"/>
  <c r="AU100" i="1" s="1"/>
  <c r="BK125" i="5"/>
  <c r="J125" i="5"/>
  <c r="J97" i="5"/>
  <c r="T124" i="6"/>
  <c r="R125" i="5"/>
  <c r="R124" i="5"/>
  <c r="P128" i="3"/>
  <c r="P127" i="3" s="1"/>
  <c r="AU96" i="1" s="1"/>
  <c r="BK125" i="4"/>
  <c r="BK124" i="4"/>
  <c r="J124" i="4"/>
  <c r="J96" i="4"/>
  <c r="R124" i="6"/>
  <c r="T128" i="7"/>
  <c r="T127" i="7" s="1"/>
  <c r="T128" i="3"/>
  <c r="T127" i="3"/>
  <c r="BK130" i="6"/>
  <c r="BK124" i="6" s="1"/>
  <c r="J124" i="6" s="1"/>
  <c r="J30" i="6" s="1"/>
  <c r="AG99" i="1" s="1"/>
  <c r="J130" i="6"/>
  <c r="J99" i="6"/>
  <c r="BK128" i="7"/>
  <c r="J128" i="7"/>
  <c r="J97" i="7" s="1"/>
  <c r="T125" i="4"/>
  <c r="T124" i="4" s="1"/>
  <c r="P124" i="6"/>
  <c r="AU99" i="1"/>
  <c r="R128" i="7"/>
  <c r="R127" i="7"/>
  <c r="P125" i="4"/>
  <c r="P124" i="4" s="1"/>
  <c r="AU97" i="1" s="1"/>
  <c r="BK128" i="3"/>
  <c r="J128" i="3"/>
  <c r="J97" i="3"/>
  <c r="J129" i="7"/>
  <c r="J98" i="7"/>
  <c r="F33" i="2"/>
  <c r="AZ95" i="1" s="1"/>
  <c r="J33" i="5"/>
  <c r="AV98" i="1" s="1"/>
  <c r="AT98" i="1" s="1"/>
  <c r="BA94" i="1"/>
  <c r="W30" i="1" s="1"/>
  <c r="BB94" i="1"/>
  <c r="W31" i="1"/>
  <c r="J33" i="2"/>
  <c r="AV95" i="1"/>
  <c r="AT95" i="1" s="1"/>
  <c r="F33" i="5"/>
  <c r="AZ98" i="1" s="1"/>
  <c r="BD94" i="1"/>
  <c r="W33" i="1"/>
  <c r="BC94" i="1"/>
  <c r="AY94" i="1"/>
  <c r="F33" i="3"/>
  <c r="AZ96" i="1" s="1"/>
  <c r="J33" i="4"/>
  <c r="AV97" i="1" s="1"/>
  <c r="AT97" i="1" s="1"/>
  <c r="F33" i="7"/>
  <c r="AZ100" i="1" s="1"/>
  <c r="J33" i="3"/>
  <c r="AV96" i="1"/>
  <c r="AT96" i="1" s="1"/>
  <c r="F33" i="4"/>
  <c r="AZ97" i="1"/>
  <c r="J33" i="7"/>
  <c r="AV100" i="1" s="1"/>
  <c r="AT100" i="1" s="1"/>
  <c r="J33" i="6"/>
  <c r="AV99" i="1"/>
  <c r="AT99" i="1" s="1"/>
  <c r="F33" i="6"/>
  <c r="AZ99" i="1"/>
  <c r="J96" i="2" l="1"/>
  <c r="J30" i="2"/>
  <c r="AG95" i="1" s="1"/>
  <c r="AN95" i="1" s="1"/>
  <c r="J125" i="4"/>
  <c r="J97" i="4" s="1"/>
  <c r="BK124" i="5"/>
  <c r="J124" i="5"/>
  <c r="J30" i="5" s="1"/>
  <c r="AG98" i="1" s="1"/>
  <c r="BK127" i="3"/>
  <c r="J127" i="3"/>
  <c r="J96" i="3"/>
  <c r="BK127" i="7"/>
  <c r="J127" i="7"/>
  <c r="J96" i="7" s="1"/>
  <c r="AN99" i="1"/>
  <c r="J96" i="6"/>
  <c r="J39" i="6"/>
  <c r="J39" i="2"/>
  <c r="AU94" i="1"/>
  <c r="AW94" i="1"/>
  <c r="AK30" i="1"/>
  <c r="AZ94" i="1"/>
  <c r="W29" i="1"/>
  <c r="J30" i="4"/>
  <c r="AG97" i="1"/>
  <c r="W32" i="1"/>
  <c r="AX94" i="1"/>
  <c r="J39" i="4" l="1"/>
  <c r="J39" i="5"/>
  <c r="J96" i="5"/>
  <c r="AN98" i="1"/>
  <c r="AN97" i="1"/>
  <c r="J30" i="7"/>
  <c r="AG100" i="1"/>
  <c r="AV94" i="1"/>
  <c r="AK29" i="1" s="1"/>
  <c r="J30" i="3"/>
  <c r="AG96" i="1"/>
  <c r="AN96" i="1"/>
  <c r="J39" i="7" l="1"/>
  <c r="J39" i="3"/>
  <c r="AG94" i="1"/>
  <c r="AK26" i="1"/>
  <c r="AN100" i="1"/>
  <c r="AK35" i="1"/>
  <c r="AT94" i="1"/>
  <c r="AN94" i="1" s="1"/>
</calcChain>
</file>

<file path=xl/sharedStrings.xml><?xml version="1.0" encoding="utf-8"?>
<sst xmlns="http://schemas.openxmlformats.org/spreadsheetml/2006/main" count="12080" uniqueCount="1533">
  <si>
    <t>Export Komplet</t>
  </si>
  <si>
    <t/>
  </si>
  <si>
    <t>2.0</t>
  </si>
  <si>
    <t>ZAMOK</t>
  </si>
  <si>
    <t>False</t>
  </si>
  <si>
    <t>{5e267b81-f251-4c79-9419-700b66225aef}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</si>
  <si>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</si>
  <si>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</si>
  <si>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</si>
  <si>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</si>
  <si>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</si>
  <si>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</si>
  <si>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</si>
  <si>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</si>
  <si>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20181131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</si>
  <si>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</si>
  <si>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</si>
  <si>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ul. Chrjukinova, Ostrava-Zábřeh – 1. ETAPA</t>
  </si>
  <si>
    <t>KSO:</t>
  </si>
  <si>
    <t>CC-CZ:</t>
  </si>
  <si>
    <t>Místo:</t>
  </si>
  <si>
    <t>ul. Chrjukinova</t>
  </si>
  <si>
    <t>Datum:</t>
  </si>
  <si>
    <t>11. 3. 2021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</si>
  <si>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</si>
  <si>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</si>
  <si>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</si>
  <si>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</si>
  <si>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</si>
  <si>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</si>
  <si>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</si>
  <si>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Ing. 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</si>
  <si>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</si>
  <si>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</si>
  <si>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</si>
  <si>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</si>
  <si>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</si>
  <si>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</si>
  <si>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</si>
  <si>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</si>
  <si>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</si>
  <si>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</si>
  <si>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</si>
  <si>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</si>
  <si>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</si>
  <si>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</si>
  <si>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</si>
  <si>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</si>
  <si>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</si>
  <si>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</si>
  <si>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</si>
  <si>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</si>
  <si>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</si>
  <si>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</si>
  <si>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</si>
  <si>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</si>
  <si>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</si>
  <si>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</si>
  <si>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</si>
  <si>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</si>
  <si>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</si>
  <si>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</si>
  <si>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</si>
  <si>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</si>
  <si>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</si>
  <si>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</si>
  <si>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</si>
  <si>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</si>
  <si>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</si>
  <si>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</si>
  <si>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</si>
  <si>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</si>
  <si>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</si>
  <si>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</si>
  <si>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</si>
  <si>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</si>
  <si>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</si>
  <si>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</si>
  <si>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</si>
  <si>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</si>
  <si>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</si>
  <si>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</si>
  <si>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</si>
  <si>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</si>
  <si>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{899c06a0-b0e4-42ab-a0df-e3a6f81e00fd}</t>
  </si>
  <si>
    <t>2</t>
  </si>
  <si>
    <t>001</t>
  </si>
  <si>
    <t>SO 101 ZPEVNĚNÉ PLOCHY</t>
  </si>
  <si>
    <t>{bccdfabb-ad7c-4a94-a5f1-c04a6317615a}</t>
  </si>
  <si>
    <t>002</t>
  </si>
  <si>
    <t>SO 301 PŘELOŽKA JEDNOTNÉ KANALIZACE</t>
  </si>
  <si>
    <t>{e561551f-e436-431b-9523-fda2a9092db1}</t>
  </si>
  <si>
    <t>003</t>
  </si>
  <si>
    <t xml:space="preserve">SO 302 DEŠŤOVÁ KANALIZACE </t>
  </si>
  <si>
    <t>{c3e4df78-a1ca-4776-913a-b47d7a2988e9}</t>
  </si>
  <si>
    <t>004</t>
  </si>
  <si>
    <t>SO 401 VEŘEJNÉ OSVĚTLENÍ</t>
  </si>
  <si>
    <t>{1c9e25fe-b4d3-43e3-8760-8182b062b9d5}</t>
  </si>
  <si>
    <t>005</t>
  </si>
  <si>
    <t>5-LETÁ UDRŽOVACÍ PÉČE</t>
  </si>
  <si>
    <t>{f9f8733b-1188-4175-b5c0-09c3ca4c08f2}</t>
  </si>
  <si>
    <t>ploty</t>
  </si>
  <si>
    <t>m</t>
  </si>
  <si>
    <t>200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</si>
  <si>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</si>
  <si>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</si>
  <si>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</si>
  <si>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</si>
  <si>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</si>
  <si>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</si>
  <si>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</si>
  <si>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</si>
  <si>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</si>
  <si>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</si>
  <si>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</si>
  <si>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</si>
  <si>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</si>
  <si>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</si>
  <si>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</si>
  <si>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</si>
  <si>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</si>
  <si>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</si>
  <si>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</si>
  <si>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</si>
  <si>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</si>
  <si>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</si>
  <si>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</si>
  <si>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</si>
  <si>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</si>
  <si>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</si>
  <si>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</si>
  <si>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</si>
  <si>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</si>
  <si>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</si>
  <si>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</si>
  <si>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</si>
  <si>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</si>
  <si>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-1489502870</t>
  </si>
  <si>
    <t>Administrativní činnost pro zajištění záborů pozemků, uzavírek komunikací a dopravních opatření</t>
  </si>
  <si>
    <t>2113989343</t>
  </si>
  <si>
    <t>3</t>
  </si>
  <si>
    <t>022</t>
  </si>
  <si>
    <t>aktualizace dokladových částí  projektové  dokumentace</t>
  </si>
  <si>
    <t>-758864500</t>
  </si>
  <si>
    <t>Koordinační a kompletační činnost dodavatele</t>
  </si>
  <si>
    <t>-1675768808</t>
  </si>
  <si>
    <t>Náklady na veškeré energie související s realizací akce</t>
  </si>
  <si>
    <t>-288517001</t>
  </si>
  <si>
    <t>6</t>
  </si>
  <si>
    <t>Zábory cizích pozemků (veřejných i soukromých)</t>
  </si>
  <si>
    <t>-642293344</t>
  </si>
  <si>
    <t>7</t>
  </si>
  <si>
    <t>006</t>
  </si>
  <si>
    <t>Geodetické zaměření realizovaných objektů</t>
  </si>
  <si>
    <t>-810285793</t>
  </si>
  <si>
    <t>007</t>
  </si>
  <si>
    <t xml:space="preserve">Zpracování dokumentace skutečného provedení stavby </t>
  </si>
  <si>
    <t>512206332</t>
  </si>
  <si>
    <t>9</t>
  </si>
  <si>
    <t>008</t>
  </si>
  <si>
    <t>Vyhotovení geometrických plánů pro vklad do KN</t>
  </si>
  <si>
    <t>1203482436</t>
  </si>
  <si>
    <t>10</t>
  </si>
  <si>
    <t>009</t>
  </si>
  <si>
    <t>Statické zatěžovací zkoušky zhutnění</t>
  </si>
  <si>
    <t>kus</t>
  </si>
  <si>
    <t>1862515420</t>
  </si>
  <si>
    <t>VV</t>
  </si>
  <si>
    <t>pláň</t>
  </si>
  <si>
    <t>na konstrukčních vrstvách</t>
  </si>
  <si>
    <t>Součet</t>
  </si>
  <si>
    <t>11</t>
  </si>
  <si>
    <t>010</t>
  </si>
  <si>
    <t>Dočasné dopravní značení a čištění tohoto značení po dobu realizace akce</t>
  </si>
  <si>
    <t>245230922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</si>
  <si>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</si>
  <si>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</si>
  <si>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lávky, tabulky)</t>
  </si>
  <si>
    <t>1660127391</t>
  </si>
  <si>
    <t>13</t>
  </si>
  <si>
    <t>012</t>
  </si>
  <si>
    <t xml:space="preserve">Informační tabule s údaji o stavbě (velikost cca 1,5 x 1 m – dle grafického návrhu investora) </t>
  </si>
  <si>
    <t>884077383</t>
  </si>
  <si>
    <t>14</t>
  </si>
  <si>
    <t>013</t>
  </si>
  <si>
    <t xml:space="preserve">zařízení staveniště zhotovitele - chemické WC </t>
  </si>
  <si>
    <t>-1849856581</t>
  </si>
  <si>
    <t>014</t>
  </si>
  <si>
    <t>Náklady za vypouštění čerpané podzemní vody do veřejné kanalizace</t>
  </si>
  <si>
    <t>2058166768</t>
  </si>
  <si>
    <t>16</t>
  </si>
  <si>
    <t>015</t>
  </si>
  <si>
    <t>dočasné zajištění podzemních sítí  proti poškození</t>
  </si>
  <si>
    <t>-1152617269</t>
  </si>
  <si>
    <t>17</t>
  </si>
  <si>
    <t>016</t>
  </si>
  <si>
    <t>Čistění komunikací</t>
  </si>
  <si>
    <t>1378910258</t>
  </si>
  <si>
    <t>18</t>
  </si>
  <si>
    <t>017</t>
  </si>
  <si>
    <t xml:space="preserve">Náklady na vytýčení stavby </t>
  </si>
  <si>
    <t>2116175152</t>
  </si>
  <si>
    <t>19</t>
  </si>
  <si>
    <t>018</t>
  </si>
  <si>
    <t>Náklady na projektovou (dílenskou) dokumentaci zhotovitele</t>
  </si>
  <si>
    <t>1609900914</t>
  </si>
  <si>
    <t>20</t>
  </si>
  <si>
    <t>019</t>
  </si>
  <si>
    <t>Pasportizace území před zahájením stavby  dle požadavku odboru dopravy</t>
  </si>
  <si>
    <t>-602394156</t>
  </si>
  <si>
    <t>020</t>
  </si>
  <si>
    <t xml:space="preserve">dozor pracovníka odborného bezpečnostního dohledu – měření metanu. </t>
  </si>
  <si>
    <t>244632157</t>
  </si>
  <si>
    <t>22</t>
  </si>
  <si>
    <t>K</t>
  </si>
  <si>
    <t>119003227</t>
  </si>
  <si>
    <t>Mobilní plotová zábrana vyplněná dráty výšky do 2,2 m pro zabezpečení výkopu zřízení</t>
  </si>
  <si>
    <t>2032237455</t>
  </si>
  <si>
    <t>23</t>
  </si>
  <si>
    <t>119003228</t>
  </si>
  <si>
    <t>Mobilní plotová zábrana vyplněná dráty výšky do 2,2 m pro zabezpečení výkopu odstranění</t>
  </si>
  <si>
    <t>1551214786</t>
  </si>
  <si>
    <t>24</t>
  </si>
  <si>
    <t>R001N</t>
  </si>
  <si>
    <t>náklady za pronájem mobilního oplocení po dobu 4 měsíců</t>
  </si>
  <si>
    <t>1978392380</t>
  </si>
  <si>
    <t>asfalt</t>
  </si>
  <si>
    <t>m2</t>
  </si>
  <si>
    <t>642,5</t>
  </si>
  <si>
    <t>bo1530</t>
  </si>
  <si>
    <t>257,2</t>
  </si>
  <si>
    <t>bo825</t>
  </si>
  <si>
    <t>172,7</t>
  </si>
  <si>
    <t>drenáž</t>
  </si>
  <si>
    <t>159,03</t>
  </si>
  <si>
    <t>fréza</t>
  </si>
  <si>
    <t>535,5</t>
  </si>
  <si>
    <t>chráničky</t>
  </si>
  <si>
    <t>6,2</t>
  </si>
  <si>
    <t>keře</t>
  </si>
  <si>
    <t>190</t>
  </si>
  <si>
    <t>001 - SO 101 ZPEVNĚNÉ PLOCHY</t>
  </si>
  <si>
    <t>kostky</t>
  </si>
  <si>
    <t>209,9</t>
  </si>
  <si>
    <t>lože</t>
  </si>
  <si>
    <t>m3</t>
  </si>
  <si>
    <t>2,385</t>
  </si>
  <si>
    <t>napojení</t>
  </si>
  <si>
    <t>13,8</t>
  </si>
  <si>
    <t>odkop</t>
  </si>
  <si>
    <t>786,151</t>
  </si>
  <si>
    <t>odvoz</t>
  </si>
  <si>
    <t>842,05</t>
  </si>
  <si>
    <t>parking</t>
  </si>
  <si>
    <t>153,5</t>
  </si>
  <si>
    <t>pěší</t>
  </si>
  <si>
    <t>247</t>
  </si>
  <si>
    <t>rýhy</t>
  </si>
  <si>
    <t>55,899</t>
  </si>
  <si>
    <t>slepci</t>
  </si>
  <si>
    <t>9,5</t>
  </si>
  <si>
    <t>textilie</t>
  </si>
  <si>
    <t>367,995</t>
  </si>
  <si>
    <t>textilie2</t>
  </si>
  <si>
    <t>1052,5</t>
  </si>
  <si>
    <t>trávník</t>
  </si>
  <si>
    <t>,2</t>
  </si>
  <si>
    <t>97</t>
  </si>
  <si>
    <t>voda</t>
  </si>
  <si>
    <t>2,145</t>
  </si>
  <si>
    <t>zásyp</t>
  </si>
  <si>
    <t>53,514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</si>
  <si>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</si>
  <si>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</si>
  <si>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</si>
  <si>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</si>
  <si>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</si>
  <si>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</si>
  <si>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</si>
  <si>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</si>
  <si>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</si>
  <si>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</si>
  <si>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</si>
  <si>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</si>
  <si>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z celkové plochy do 0,1 ha</t>
  </si>
  <si>
    <t>ha</t>
  </si>
  <si>
    <t>710071627</t>
  </si>
  <si>
    <t>dle A4,  B1.1</t>
  </si>
  <si>
    <t>skrývka</t>
  </si>
  <si>
    <t>(124,8/0,2)*0,0001</t>
  </si>
  <si>
    <t>111151111</t>
  </si>
  <si>
    <t>Pokosení trávníku parterového plochy do 1000 m2 s odvozem do 20 km v rovině a svahu do 1:5</t>
  </si>
  <si>
    <t>-1608844284</t>
  </si>
  <si>
    <t>trávník*3</t>
  </si>
  <si>
    <t>111211231</t>
  </si>
  <si>
    <t>Snesení listnatého klestu D do 30 cm ve svahu do 1:3</t>
  </si>
  <si>
    <t>875163003</t>
  </si>
  <si>
    <t>111211232</t>
  </si>
  <si>
    <t>Snesení listnatého klestu D přes 30 cm ve svahu do 1:3</t>
  </si>
  <si>
    <t>1822430482</t>
  </si>
  <si>
    <t>111212351</t>
  </si>
  <si>
    <t>Odstranění nevhodných dřevin do 100 m2 výšky nad 1m s odstraněním pařezů v rovině nebo svahu 1:5</t>
  </si>
  <si>
    <t>887025641</t>
  </si>
  <si>
    <t>dle B1.2.1</t>
  </si>
  <si>
    <t>25*2+11*2</t>
  </si>
  <si>
    <t>112101101</t>
  </si>
  <si>
    <t>Odstranění stromů listnatých průměru kmene do 300 mm</t>
  </si>
  <si>
    <t>2087765279</t>
  </si>
  <si>
    <t>112101102</t>
  </si>
  <si>
    <t>Odstranění stromů listnatých průměru kmene do 500 mm</t>
  </si>
  <si>
    <t>1821037437</t>
  </si>
  <si>
    <t>112201112</t>
  </si>
  <si>
    <t>Odstranění pařezů D do 0,3 m v rovině a svahu 1:5 s odklizením do 20 m a zasypáním jámy</t>
  </si>
  <si>
    <t>-825766276</t>
  </si>
  <si>
    <t>112201114</t>
  </si>
  <si>
    <t>Odstranění pařezů D přes 0,4 do 0,5 m v rovině a svahu do 1:5 s odklizením do 20 m a zasypáním jámy</t>
  </si>
  <si>
    <t>1353048763</t>
  </si>
  <si>
    <t>113106121</t>
  </si>
  <si>
    <t>Rozebrání dlažeb z betonových nebo kamenných dlaždic komunikací pro pěší ručně</t>
  </si>
  <si>
    <t>-1540714070</t>
  </si>
  <si>
    <t>355,5</t>
  </si>
  <si>
    <t>113107232</t>
  </si>
  <si>
    <t>Odstranění podkladu z betonu prostého tl 300 mm strojně pl přes 200 m2</t>
  </si>
  <si>
    <t>1688817926</t>
  </si>
  <si>
    <t>dle E2.b</t>
  </si>
  <si>
    <t>50% podkladů</t>
  </si>
  <si>
    <t>fréza*0,5</t>
  </si>
  <si>
    <t>113107242</t>
  </si>
  <si>
    <t>Odstranění podkladu živičného tl 100 mm strojně pl přes 200 m2</t>
  </si>
  <si>
    <t>1649385519</t>
  </si>
  <si>
    <t>50% stáv.asf.ploch</t>
  </si>
  <si>
    <t>113152112</t>
  </si>
  <si>
    <t>Odstranění podkladů zpevněných ploch z kameniva drceného</t>
  </si>
  <si>
    <t>-999797296</t>
  </si>
  <si>
    <t>pod dlážděnými plochami</t>
  </si>
  <si>
    <t>355,5*0,3</t>
  </si>
  <si>
    <t>113154264</t>
  </si>
  <si>
    <t>Frézování živičného krytu tl 100 mm pruh š 2 m pl do 1000 m2 s překážkami v trase</t>
  </si>
  <si>
    <t>1056196961</t>
  </si>
  <si>
    <t>dle E2.b.2</t>
  </si>
  <si>
    <t>113202111</t>
  </si>
  <si>
    <t>Vytrhání obrub krajníků obrubníků stojatých</t>
  </si>
  <si>
    <t>1391503981</t>
  </si>
  <si>
    <t>dle E2.b; B1.2.1</t>
  </si>
  <si>
    <t>9,6+4,5+3,2+8,5+19,2+6,3+16+12+23+7,6+5+5,5+7+13+1,6+8+12+25+17+4+11+3+7,4+3+17</t>
  </si>
  <si>
    <t>4+25+2+29+31+18+19+13+15+16+37+15+6,6+11,3+6,3+3+1,5+4,3+0,4+1,5+1+2*2,5+6*6+2,2+2*4,5</t>
  </si>
  <si>
    <t>120001101</t>
  </si>
  <si>
    <t>Příplatek za ztížení vykopávky v blízkosti podzemního vedení</t>
  </si>
  <si>
    <t>1517537777</t>
  </si>
  <si>
    <t>dle A2</t>
  </si>
  <si>
    <t>veolia, cetin, UPC, VO, čez, poda, plyn</t>
  </si>
  <si>
    <t>0,71*2*(11+55+19)</t>
  </si>
  <si>
    <t>121101102</t>
  </si>
  <si>
    <t>Sejmutí ornice s přemístěním na vzdálenost do 100 m</t>
  </si>
  <si>
    <t>1202068220</t>
  </si>
  <si>
    <t>dle A4</t>
  </si>
  <si>
    <t>124,8</t>
  </si>
  <si>
    <t>122201102</t>
  </si>
  <si>
    <t>Odkopávky a prokopávky nezapažené v hornině tř. 3 objem do 1000 m3</t>
  </si>
  <si>
    <t>-2037704887</t>
  </si>
  <si>
    <t>dle B1.1; B1.2.1</t>
  </si>
  <si>
    <t>parking*0,67</t>
  </si>
  <si>
    <t>(pěší+slepci)*0,54</t>
  </si>
  <si>
    <t>asfalt*0,71</t>
  </si>
  <si>
    <t>odkop po obruby</t>
  </si>
  <si>
    <t>0,3*0,67*(bo1530+bo825+11)</t>
  </si>
  <si>
    <t>122201109</t>
  </si>
  <si>
    <t>Příplatek za lepivost u odkopávek v hornině tř. 1 až 3</t>
  </si>
  <si>
    <t>-737083637</t>
  </si>
  <si>
    <t>132201101</t>
  </si>
  <si>
    <t>Hloubení rýh š do 600 mm v hornině tř. 3 objemu do 100 m3</t>
  </si>
  <si>
    <t>186805286</t>
  </si>
  <si>
    <t>dle B1.2.1; B1.2.3</t>
  </si>
  <si>
    <t>drenáž*0,5*0,6+3*2*1,3*1,05</t>
  </si>
  <si>
    <t>132201109</t>
  </si>
  <si>
    <t>Příplatek za lepivost k hloubení rýh š do 600 mm v hornině tř. 3</t>
  </si>
  <si>
    <t>-1963803610</t>
  </si>
  <si>
    <t>162201401</t>
  </si>
  <si>
    <t>Vodorovné přemístění větví stromů listnatých do 1 km D kmene přes 100 do 300 mm</t>
  </si>
  <si>
    <t>-1540646678</t>
  </si>
  <si>
    <t>162201402</t>
  </si>
  <si>
    <t>Vodorovné přemístění větví stromů listnatých do 1 km D kmene přes 300 do 500 mm</t>
  </si>
  <si>
    <t>-2038708394</t>
  </si>
  <si>
    <t>162201411</t>
  </si>
  <si>
    <t>Vodorovné přemístění kmenů stromů listnatých do 1 km D kmene přes 100 do 300 mm</t>
  </si>
  <si>
    <t>-553546314</t>
  </si>
  <si>
    <t>25</t>
  </si>
  <si>
    <t>162201412</t>
  </si>
  <si>
    <t>Vodorovné přemístění kmenů stromů listnatých do 1 km D kmene přes 300 do 500 mm</t>
  </si>
  <si>
    <t>-1891726949</t>
  </si>
  <si>
    <t>26</t>
  </si>
  <si>
    <t>162201421</t>
  </si>
  <si>
    <t>Vodorovné přemístění pařezů do 1 km D přes 100 do 300 mm</t>
  </si>
  <si>
    <t>-964320963</t>
  </si>
  <si>
    <t>27</t>
  </si>
  <si>
    <t>162201422</t>
  </si>
  <si>
    <t>Vodorovné přemístění pařezů do 1 km D přes 300 do 500 mm</t>
  </si>
  <si>
    <t>991835091</t>
  </si>
  <si>
    <t>28</t>
  </si>
  <si>
    <t>162701105</t>
  </si>
  <si>
    <t>Vodorovné přemístění do 10000 m výkopku/sypaniny z horniny tř. 1 až 4</t>
  </si>
  <si>
    <t>614516338</t>
  </si>
  <si>
    <t>odkop+rýhy</t>
  </si>
  <si>
    <t>29</t>
  </si>
  <si>
    <t>162701109</t>
  </si>
  <si>
    <t>Příplatek k vodorovnému přemístění výkopku/sypaniny z horniny tř. 1 až 4 ZKD 1000 m přes 10000 m</t>
  </si>
  <si>
    <t>-1257569113</t>
  </si>
  <si>
    <t>dalších 15km</t>
  </si>
  <si>
    <t>15*odvoz</t>
  </si>
  <si>
    <t>30</t>
  </si>
  <si>
    <t>167101102</t>
  </si>
  <si>
    <t>Nakládání výkopku z hornin tř. 1 až 4 přes 100 m3</t>
  </si>
  <si>
    <t>-709913662</t>
  </si>
  <si>
    <t>31</t>
  </si>
  <si>
    <t>171201201</t>
  </si>
  <si>
    <t>Uložení sypaniny na skládky</t>
  </si>
  <si>
    <t>-981966441</t>
  </si>
  <si>
    <t>32</t>
  </si>
  <si>
    <t>171201211</t>
  </si>
  <si>
    <t>Poplatek za uložení odpadu ze sypaniny na skládce (skládkovné)</t>
  </si>
  <si>
    <t>t</t>
  </si>
  <si>
    <t>1801976492</t>
  </si>
  <si>
    <t>1,7*odvoz</t>
  </si>
  <si>
    <t>33</t>
  </si>
  <si>
    <t>174101101</t>
  </si>
  <si>
    <t>Zásyp jam, šachet rýh nebo kolem objektů sypaninou se zhutněním</t>
  </si>
  <si>
    <t>1690924986</t>
  </si>
  <si>
    <t>rýhy-lože</t>
  </si>
  <si>
    <t>34</t>
  </si>
  <si>
    <t>583442000</t>
  </si>
  <si>
    <t>štěrkodrť frakce 0-63 třída C</t>
  </si>
  <si>
    <t>-1108080049</t>
  </si>
  <si>
    <t>zásyp drenáže</t>
  </si>
  <si>
    <t>zásyp*1,9</t>
  </si>
  <si>
    <t>35</t>
  </si>
  <si>
    <t>181301102</t>
  </si>
  <si>
    <t>Rozprostření ornice tl vrstvy do 150 mm pl do 500 m2 v rovině nebo ve svahu do 1:5</t>
  </si>
  <si>
    <t>384986066</t>
  </si>
  <si>
    <t>36</t>
  </si>
  <si>
    <t>25234001</t>
  </si>
  <si>
    <t>herbicid totální systémový neselektivní</t>
  </si>
  <si>
    <t>litr</t>
  </si>
  <si>
    <t>617171791</t>
  </si>
  <si>
    <t>(8*trávník)/10000</t>
  </si>
  <si>
    <t>37</t>
  </si>
  <si>
    <t>181411131</t>
  </si>
  <si>
    <t>Založení parkového trávníku výsevem plochy do 1000 m2 v rovině a ve svahu do 1:5</t>
  </si>
  <si>
    <t>-979404522</t>
  </si>
  <si>
    <t>38</t>
  </si>
  <si>
    <t>005724200</t>
  </si>
  <si>
    <t>osivo směs travní parková okrasná</t>
  </si>
  <si>
    <t>kg</t>
  </si>
  <si>
    <t>630619066</t>
  </si>
  <si>
    <t>trávník*0,03</t>
  </si>
  <si>
    <t>39</t>
  </si>
  <si>
    <t>181951102</t>
  </si>
  <si>
    <t>Úprava pláně v hornině tř. 1 až 4 se zhutněním</t>
  </si>
  <si>
    <t>-366336640</t>
  </si>
  <si>
    <t>pěší+parking+slepci+asfalt</t>
  </si>
  <si>
    <t>40</t>
  </si>
  <si>
    <t>183101313</t>
  </si>
  <si>
    <t>Jamky pro výsadbu s výměnou 100 % půdy zeminy tř 1 až 4 objem do 0,05 m3 v rovině a svahu do 1:5</t>
  </si>
  <si>
    <t>-537814568</t>
  </si>
  <si>
    <t>dle B1.1</t>
  </si>
  <si>
    <t>41</t>
  </si>
  <si>
    <t>251911550</t>
  </si>
  <si>
    <t>hnojivo průmyslové Cererit (bal. 5 kg)</t>
  </si>
  <si>
    <t>-181768509</t>
  </si>
  <si>
    <t>(keře+trávník)*0,03</t>
  </si>
  <si>
    <t>42</t>
  </si>
  <si>
    <t>183403114</t>
  </si>
  <si>
    <t>Obdělání půdy kultivátorováním v rovině a svahu do 1:5</t>
  </si>
  <si>
    <t>-1278948437</t>
  </si>
  <si>
    <t>43</t>
  </si>
  <si>
    <t>183403153</t>
  </si>
  <si>
    <t>Obdělání půdy hrabáním v rovině a svahu do 1:5</t>
  </si>
  <si>
    <t>1313893401</t>
  </si>
  <si>
    <t>44</t>
  </si>
  <si>
    <t>183403161</t>
  </si>
  <si>
    <t>Obdělání půdy válením v rovině a svahu do 1:5</t>
  </si>
  <si>
    <t>-2039696744</t>
  </si>
  <si>
    <t>45</t>
  </si>
  <si>
    <t>183552431</t>
  </si>
  <si>
    <t>Hnojení tekutými hnojivy se zapravením do půdy v množství do 2 t/ha ploch do 5 ha sklonu do 5°</t>
  </si>
  <si>
    <t>-970563907</t>
  </si>
  <si>
    <t>trávník*0,0001</t>
  </si>
  <si>
    <t>46</t>
  </si>
  <si>
    <t>184102113</t>
  </si>
  <si>
    <t>Výsadba dřeviny s balem D do 0,4 m do jamky se zalitím v rovině a svahu do 1:5</t>
  </si>
  <si>
    <t>-610703173</t>
  </si>
  <si>
    <t>100+90</t>
  </si>
  <si>
    <t>47</t>
  </si>
  <si>
    <t>R8011</t>
  </si>
  <si>
    <t>Mochna křovitá (Potentilla fruticosa 'Red Robin') 20-30cm, kontejner 1,5L</t>
  </si>
  <si>
    <t>-251964582</t>
  </si>
  <si>
    <t>48</t>
  </si>
  <si>
    <t>184801131</t>
  </si>
  <si>
    <t>Ošetřování vysazených dřevin ve skupinách v rovině a svahu do 1:5</t>
  </si>
  <si>
    <t>-161150913</t>
  </si>
  <si>
    <t>49</t>
  </si>
  <si>
    <t>184802111</t>
  </si>
  <si>
    <t>Chemické odplevelení před založením kultury nad 20 m2 postřikem na široko v rovině a svahu do 1:5</t>
  </si>
  <si>
    <t>-642404513</t>
  </si>
  <si>
    <t>50</t>
  </si>
  <si>
    <t>R101</t>
  </si>
  <si>
    <t xml:space="preserve">Trávníkový substrát  </t>
  </si>
  <si>
    <t>1876748998</t>
  </si>
  <si>
    <t>(0,15*trávník)/2,5</t>
  </si>
  <si>
    <t>51</t>
  </si>
  <si>
    <t>184911431</t>
  </si>
  <si>
    <t>Mulčování rostlin kůrou tl. do 0,15 m v rovině a svahu do 1:5</t>
  </si>
  <si>
    <t>-933851121</t>
  </si>
  <si>
    <t>52</t>
  </si>
  <si>
    <t>10391100</t>
  </si>
  <si>
    <t>kůra mulčovací VL</t>
  </si>
  <si>
    <t>1296791075</t>
  </si>
  <si>
    <t>46*0,15</t>
  </si>
  <si>
    <t>53</t>
  </si>
  <si>
    <t>ochrana a úprava teplovodního kolektoru - reprofilace sanačními hmotami na bázi polymerbetonu, opatření 2x penetračním asfaltovým lakem + dvojnásobná izolace natavením hydroizolačními SBS asfaltovými pásy</t>
  </si>
  <si>
    <t>-251749030</t>
  </si>
  <si>
    <t>dle A2; B1.1</t>
  </si>
  <si>
    <t>(12+4+6)*4</t>
  </si>
  <si>
    <t>54</t>
  </si>
  <si>
    <t>185804312</t>
  </si>
  <si>
    <t>Zalití rostlin vodou plocha přes 20 m2</t>
  </si>
  <si>
    <t>1247946635</t>
  </si>
  <si>
    <t>0,015*trávník+0,015*46</t>
  </si>
  <si>
    <t>55</t>
  </si>
  <si>
    <t>185851121</t>
  </si>
  <si>
    <t>Dovoz vody pro zálivku rostlin za vzdálenost do 1000 m</t>
  </si>
  <si>
    <t>-1070033544</t>
  </si>
  <si>
    <t>56</t>
  </si>
  <si>
    <t>185851129</t>
  </si>
  <si>
    <t>Příplatek k dovozu vody pro zálivku rostlin do 1000 m ZKD 1000 m</t>
  </si>
  <si>
    <t>1163377404</t>
  </si>
  <si>
    <t>24*voda</t>
  </si>
  <si>
    <t>57</t>
  </si>
  <si>
    <t>nv002</t>
  </si>
  <si>
    <t>náhradní výsadba - pinus nigra vel. 225-250cm na p.p.č. 654/46 - parčík u ZŠ - kompletní dodávky a práce</t>
  </si>
  <si>
    <t>1792372786</t>
  </si>
  <si>
    <t>Zakládání</t>
  </si>
  <si>
    <t>58</t>
  </si>
  <si>
    <t>212755214</t>
  </si>
  <si>
    <t>Trativody z drenážních trubek plastových flexibilních D 100 mm bez lože</t>
  </si>
  <si>
    <t>1103248493</t>
  </si>
  <si>
    <t>117,03+6+36</t>
  </si>
  <si>
    <t>59</t>
  </si>
  <si>
    <t>213141111</t>
  </si>
  <si>
    <t>Zřízení vrstvy z geotextilie v rovině nebo ve sklonu do 1:5 š do 3 m</t>
  </si>
  <si>
    <t>1612225177</t>
  </si>
  <si>
    <t>dle B1.2.3; B1.2.4</t>
  </si>
  <si>
    <t>pěší+slepci+parking+asfalt</t>
  </si>
  <si>
    <t>drenáž*3,14*0,1+drenáž*0,5*4</t>
  </si>
  <si>
    <t>60</t>
  </si>
  <si>
    <t>693110620RR</t>
  </si>
  <si>
    <t>netkaná geotextilie z PP 300g/m²; stat.protržení CBR min 2kN</t>
  </si>
  <si>
    <t>545182774</t>
  </si>
  <si>
    <t>Přepočteno koeficientem 1,2 (pro prořez a přesahy 20%)</t>
  </si>
  <si>
    <t>textilie+textilie2</t>
  </si>
  <si>
    <t>1420,495*1,2 'Přepočtené koeficientem množství</t>
  </si>
  <si>
    <t>Vodorovné konstrukce</t>
  </si>
  <si>
    <t>61</t>
  </si>
  <si>
    <t>451573111</t>
  </si>
  <si>
    <t>Lože pod potrubí otevřený výkop ze štěrkopísku</t>
  </si>
  <si>
    <t>826371594</t>
  </si>
  <si>
    <t>drenáž*0,05*0,3</t>
  </si>
  <si>
    <t>Komunikace pozemní</t>
  </si>
  <si>
    <t>62</t>
  </si>
  <si>
    <t>564851111</t>
  </si>
  <si>
    <t>Podklad ze štěrkodrtě ŠD tl 150 mm</t>
  </si>
  <si>
    <t>-474544717</t>
  </si>
  <si>
    <t>dle B1.2.3</t>
  </si>
  <si>
    <t>2*asfalt+pěší+slepci</t>
  </si>
  <si>
    <t>63</t>
  </si>
  <si>
    <t>564871111</t>
  </si>
  <si>
    <t>Podklad ze štěrkodrtě ŠD tl 250 mm</t>
  </si>
  <si>
    <t>1124806498</t>
  </si>
  <si>
    <t>64</t>
  </si>
  <si>
    <t>564871116</t>
  </si>
  <si>
    <t>Podklad ze štěrkodrtě ŠD tl. 300 mm</t>
  </si>
  <si>
    <t>-210024750</t>
  </si>
  <si>
    <t>asfalt+parking+pěší+slepci</t>
  </si>
  <si>
    <t>sanace pod obruby</t>
  </si>
  <si>
    <t>0,3*(bo1530+11)</t>
  </si>
  <si>
    <t>65</t>
  </si>
  <si>
    <t>565155121</t>
  </si>
  <si>
    <t>Asfaltový beton vrstva podkladní ACP 16 (obalované kamenivo OKS) tl 70 mm š přes 3 m</t>
  </si>
  <si>
    <t>165238458</t>
  </si>
  <si>
    <t>66</t>
  </si>
  <si>
    <t>573111112</t>
  </si>
  <si>
    <t>Postřik živičný infiltrační s posypem z asfaltu množství 1 kg/m2</t>
  </si>
  <si>
    <t>1499660633</t>
  </si>
  <si>
    <t>67</t>
  </si>
  <si>
    <t>573211112</t>
  </si>
  <si>
    <t>Postřik živičný spojovací z asfaltu v množství 0,70 kg/m2</t>
  </si>
  <si>
    <t>1325813664</t>
  </si>
  <si>
    <t>68</t>
  </si>
  <si>
    <t>577134121</t>
  </si>
  <si>
    <t>Asfaltový beton vrstva obrusná ACO 11 (ABS) tř. I tl 40 mm š přes 3 m z nemodifikovaného asfaltu</t>
  </si>
  <si>
    <t>1107730270</t>
  </si>
  <si>
    <t>dle B1.2.1; B1.1</t>
  </si>
  <si>
    <t>69</t>
  </si>
  <si>
    <t>596211110</t>
  </si>
  <si>
    <t>Kladení zámkové dlažby komunikací pro pěší tl 60 mm skupiny A pl do 50 m2</t>
  </si>
  <si>
    <t>26876467</t>
  </si>
  <si>
    <t>70</t>
  </si>
  <si>
    <t>592452670RR</t>
  </si>
  <si>
    <t>dlažba pro nevidomé 20 x 10 x 6 cm červená</t>
  </si>
  <si>
    <t>-1794283225</t>
  </si>
  <si>
    <t>Přepočteno koeficientem 1,05 (pro prořez 5%)</t>
  </si>
  <si>
    <t>9,5*1,05 'Přepočtené koeficientem množství</t>
  </si>
  <si>
    <t>71</t>
  </si>
  <si>
    <t>R0077</t>
  </si>
  <si>
    <t>dlažba zámková betonová šedá tl.60mm</t>
  </si>
  <si>
    <t>2146808663</t>
  </si>
  <si>
    <t>247*1,05 'Přepočtené koeficientem množství</t>
  </si>
  <si>
    <t>72</t>
  </si>
  <si>
    <t>596211212</t>
  </si>
  <si>
    <t>Kladení zámkové dlažby komunikací pro pěší tl 80 mm skupiny A pl do 300 m2</t>
  </si>
  <si>
    <t>775605941</t>
  </si>
  <si>
    <t>73</t>
  </si>
  <si>
    <t>59245213R</t>
  </si>
  <si>
    <t>dlažba zámková tl.80mm přírodní ostrohranná</t>
  </si>
  <si>
    <t>-1652676584</t>
  </si>
  <si>
    <t>153,5*1,05 'Přepočtené koeficientem množství</t>
  </si>
  <si>
    <t>74</t>
  </si>
  <si>
    <t>R009125</t>
  </si>
  <si>
    <t>dlažba zámková tl.80mm červená ostrohranná</t>
  </si>
  <si>
    <t>-1647809416</t>
  </si>
  <si>
    <t>dle B1.2.7</t>
  </si>
  <si>
    <t>dělící čáry V10a, b</t>
  </si>
  <si>
    <t>0,1*(5*4,5+3*2)</t>
  </si>
  <si>
    <t>Trubní vedení</t>
  </si>
  <si>
    <t>75</t>
  </si>
  <si>
    <t>831312121</t>
  </si>
  <si>
    <t>Montáž potrubí z trub kameninových hrdlových s integrovaným těsněním výkop sklon do 20 % DN 150</t>
  </si>
  <si>
    <t>-510378436</t>
  </si>
  <si>
    <t>dle C2 - napojení UV2,3</t>
  </si>
  <si>
    <t>3*2</t>
  </si>
  <si>
    <t>76</t>
  </si>
  <si>
    <t>59710651</t>
  </si>
  <si>
    <t>trouba kameninová glazovaná DN 150mm L1,25m spojovací systém F</t>
  </si>
  <si>
    <t>1475612075</t>
  </si>
  <si>
    <t>77</t>
  </si>
  <si>
    <t>895941111</t>
  </si>
  <si>
    <t>Zřízení vpusti kanalizační uliční z betonových dílců typ UV-50 normální</t>
  </si>
  <si>
    <t>-1451149776</t>
  </si>
  <si>
    <t>78</t>
  </si>
  <si>
    <t>R801522</t>
  </si>
  <si>
    <t>Kalový koš pro uliční vpusť vysoký A4 pozink</t>
  </si>
  <si>
    <t>-355227799</t>
  </si>
  <si>
    <t>79</t>
  </si>
  <si>
    <t>59223823</t>
  </si>
  <si>
    <t>vpusť betonová uliční dno 62,6 x 49,5 x 5 cm</t>
  </si>
  <si>
    <t>-1639000050</t>
  </si>
  <si>
    <t>80</t>
  </si>
  <si>
    <t>59223854</t>
  </si>
  <si>
    <t>skruž betonová pro uliční vpusť s výtokovým otvorem PVC, 45x35x5 cm</t>
  </si>
  <si>
    <t>-1581595307</t>
  </si>
  <si>
    <t>81</t>
  </si>
  <si>
    <t>59223824</t>
  </si>
  <si>
    <t>vpusť betonová uliční /skruž/ 59x50x5 cm</t>
  </si>
  <si>
    <t>-1624292653</t>
  </si>
  <si>
    <t>82</t>
  </si>
  <si>
    <t>55242320</t>
  </si>
  <si>
    <t>mříž vtoková litinová plochá 500x500mm</t>
  </si>
  <si>
    <t>1878683719</t>
  </si>
  <si>
    <t>83</t>
  </si>
  <si>
    <t>59223820</t>
  </si>
  <si>
    <t>vpusť betonová uliční /skruž/ 29x50x5 cm</t>
  </si>
  <si>
    <t>786615721</t>
  </si>
  <si>
    <t>84</t>
  </si>
  <si>
    <t>59223864</t>
  </si>
  <si>
    <t>prstenec betonový pro uliční vpusť vyrovnávací 39 x 6 x 13 cm</t>
  </si>
  <si>
    <t>1561620943</t>
  </si>
  <si>
    <t>85</t>
  </si>
  <si>
    <t>899204112</t>
  </si>
  <si>
    <t>Osazení mříží litinových včetně rámů a košů na bahno pro třídu zatížení D400, E600</t>
  </si>
  <si>
    <t>-448562012</t>
  </si>
  <si>
    <t>86</t>
  </si>
  <si>
    <t>899331111</t>
  </si>
  <si>
    <t>Výšková úprava uličního vstupu nebo vpusti do 200 mm zvýšením poklopu</t>
  </si>
  <si>
    <t>-425459282</t>
  </si>
  <si>
    <t>87</t>
  </si>
  <si>
    <t>899431111</t>
  </si>
  <si>
    <t>Výšková úprava uličního vstupu nebo vpusti do 200 mm zvýšením krycího hrnce, šoupěte nebo hydrantu</t>
  </si>
  <si>
    <t>1995912308</t>
  </si>
  <si>
    <t>88</t>
  </si>
  <si>
    <t>R801S</t>
  </si>
  <si>
    <t>sanace potrubí krátkým rukávcem DN600 - montáž vč. materiálu</t>
  </si>
  <si>
    <t>983077840</t>
  </si>
  <si>
    <t>89</t>
  </si>
  <si>
    <t>R802T</t>
  </si>
  <si>
    <t>navrtání stoky a zapravení napojení potrubí vpusti DN150 vč. speciální průchodky - montáž vč. materiálu</t>
  </si>
  <si>
    <t>-867053319</t>
  </si>
  <si>
    <t>90</t>
  </si>
  <si>
    <t>R8021C</t>
  </si>
  <si>
    <t>zaplnění rušených potrubí CPS směsí - materiál + práce</t>
  </si>
  <si>
    <t>-83707098</t>
  </si>
  <si>
    <t>přípojky k UV - dle B1.1; A2; C2</t>
  </si>
  <si>
    <t>6,4+7,3+2,1+2,4</t>
  </si>
  <si>
    <t>Ostatní konstrukce a práce, bourání</t>
  </si>
  <si>
    <t>91</t>
  </si>
  <si>
    <t>914111111</t>
  </si>
  <si>
    <t>Montáž svislé dopravní značky do velikosti 1 m2 objímkami na sloupek nebo konzolu</t>
  </si>
  <si>
    <t>181388078</t>
  </si>
  <si>
    <t>92</t>
  </si>
  <si>
    <t>404454040</t>
  </si>
  <si>
    <t>značka dopravní svislá nereflexní FeZn prolis, 500 x 700 mm</t>
  </si>
  <si>
    <t>-1896113503</t>
  </si>
  <si>
    <t>93</t>
  </si>
  <si>
    <t>404452250</t>
  </si>
  <si>
    <t>sloupek Zn 60 - 350</t>
  </si>
  <si>
    <t>-205868336</t>
  </si>
  <si>
    <t>94</t>
  </si>
  <si>
    <t>404452400</t>
  </si>
  <si>
    <t>patka hliníková HP 60</t>
  </si>
  <si>
    <t>1569647960</t>
  </si>
  <si>
    <t>95</t>
  </si>
  <si>
    <t>404452530</t>
  </si>
  <si>
    <t>víčko plastové na sloupek 60</t>
  </si>
  <si>
    <t>-71969525</t>
  </si>
  <si>
    <t>96</t>
  </si>
  <si>
    <t>915131111</t>
  </si>
  <si>
    <t>Vodorovné dopravní značení přechody pro chodce, šipky, symboly základní bílá barva</t>
  </si>
  <si>
    <t>-1543986245</t>
  </si>
  <si>
    <t>symbol V10f</t>
  </si>
  <si>
    <t>916111122</t>
  </si>
  <si>
    <t>Osazení obruby z drobných kostek bez boční opěry do lože z betonu prostého</t>
  </si>
  <si>
    <t>1028586334</t>
  </si>
  <si>
    <t>dle B1.2.1; B1.2.3; B1.2.4</t>
  </si>
  <si>
    <t>jednořádek</t>
  </si>
  <si>
    <t>bo1530-6,5-4,5-16,5-18,7-2,1-2*2-6+11</t>
  </si>
  <si>
    <t>98</t>
  </si>
  <si>
    <t>583801100</t>
  </si>
  <si>
    <t>kostka dlažební drobná, žula, I.jakost, velikost 10 cm</t>
  </si>
  <si>
    <t>-905389838</t>
  </si>
  <si>
    <t>kostky*0,1*0,1*2</t>
  </si>
  <si>
    <t>99</t>
  </si>
  <si>
    <t>916131213</t>
  </si>
  <si>
    <t>Osazení silničního obrubníku betonového stojatého s boční opěrou do lože z betonu prostého</t>
  </si>
  <si>
    <t>622846716</t>
  </si>
  <si>
    <t>bo825+bo1530+11</t>
  </si>
  <si>
    <t>100</t>
  </si>
  <si>
    <t>59217030</t>
  </si>
  <si>
    <t>obrubník betonový silniční přechodový 100x15x15-25 cm</t>
  </si>
  <si>
    <t>1472114884</t>
  </si>
  <si>
    <t>101</t>
  </si>
  <si>
    <t>592174170RR</t>
  </si>
  <si>
    <t>obrubník betonový chodníkový 100x8x25 cm</t>
  </si>
  <si>
    <t>-1597223644</t>
  </si>
  <si>
    <t>5,1+13,9+3,2+7,8+19,1+19,5+7,2+5+13,6+8,8+7,8+3,7*6+11,6+11,5+14,4+2</t>
  </si>
  <si>
    <t>172,7*1,05 'Přepočtené koeficientem množství</t>
  </si>
  <si>
    <t>102</t>
  </si>
  <si>
    <t>592175030R</t>
  </si>
  <si>
    <t>obrubník  100x15/12x30 cm, přírodní</t>
  </si>
  <si>
    <t>1224117064</t>
  </si>
  <si>
    <t>2+16,6+13,8+11,2+13,7+4+2*5+7+6+37+6,4+5,4+7,5+11,6+8,2+38,2+8,8+6+3+16,5+4,5+18,7+2,1+2*2+6-11</t>
  </si>
  <si>
    <t>257,2*1,05 'Přepočtené koeficientem množství</t>
  </si>
  <si>
    <t>103</t>
  </si>
  <si>
    <t>919731123R</t>
  </si>
  <si>
    <t>Zarovnání styčné plochy podkladu nebo krytu živičného tl do 200 mm modifikovanou zálivkou</t>
  </si>
  <si>
    <t>10632213</t>
  </si>
  <si>
    <t>104</t>
  </si>
  <si>
    <t>919735113</t>
  </si>
  <si>
    <t>Řezání stávajícího živičného krytu hl do 150 mm</t>
  </si>
  <si>
    <t>-117988973</t>
  </si>
  <si>
    <t>3+3,3+7,5</t>
  </si>
  <si>
    <t>105</t>
  </si>
  <si>
    <t>938908411</t>
  </si>
  <si>
    <t>Čištění vozovek splachováním vodou</t>
  </si>
  <si>
    <t>2079688490</t>
  </si>
  <si>
    <t>106</t>
  </si>
  <si>
    <t>R981</t>
  </si>
  <si>
    <t>vybourání uliční betonové vpusti vč.likvidace, utěsnění potrubí a odvozu</t>
  </si>
  <si>
    <t>-96810606</t>
  </si>
  <si>
    <t>997</t>
  </si>
  <si>
    <t>Přesun sutě</t>
  </si>
  <si>
    <t>107</t>
  </si>
  <si>
    <t>997002611</t>
  </si>
  <si>
    <t>Nakládání suti a vybouraných hmot</t>
  </si>
  <si>
    <t>264844521</t>
  </si>
  <si>
    <t>108</t>
  </si>
  <si>
    <t>997006512</t>
  </si>
  <si>
    <t>Vodorovné doprava suti s naložením a složením na skládku do 1 km</t>
  </si>
  <si>
    <t>-1968003304</t>
  </si>
  <si>
    <t>109</t>
  </si>
  <si>
    <t>997006519</t>
  </si>
  <si>
    <t>Příplatek k vodorovnému přemístění suti na skládku ZKD 1 km přes 1 km</t>
  </si>
  <si>
    <t>1967445761</t>
  </si>
  <si>
    <t>728,792*24 'Přepočtené koeficientem množství</t>
  </si>
  <si>
    <t>110</t>
  </si>
  <si>
    <t>997221645RR</t>
  </si>
  <si>
    <t>Poplatek za uložení na skládce odpadu asfaltového s vysokým obsahem dehtu - nebezpečný odpad</t>
  </si>
  <si>
    <t>1290490625</t>
  </si>
  <si>
    <t>58,905+137,088</t>
  </si>
  <si>
    <t>111</t>
  </si>
  <si>
    <t>997221815</t>
  </si>
  <si>
    <t>Poplatek za uložení na skládce (skládkovné) stavebního odpadu betonového kód odpadu 170 101</t>
  </si>
  <si>
    <t>-165199024</t>
  </si>
  <si>
    <t>167,344+115,108+90,653</t>
  </si>
  <si>
    <t>112</t>
  </si>
  <si>
    <t>997221855</t>
  </si>
  <si>
    <t>Poplatek za uložení na skládce (skládkovné) zeminy a kameniva kód odpadu 170 504</t>
  </si>
  <si>
    <t>41036474</t>
  </si>
  <si>
    <t>138,645</t>
  </si>
  <si>
    <t>998</t>
  </si>
  <si>
    <t>Přesun hmot</t>
  </si>
  <si>
    <t>113</t>
  </si>
  <si>
    <t>998225111</t>
  </si>
  <si>
    <t>Přesun hmot pro pozemní komunikace s krytem z kamene, monolitickým betonovým nebo živičným</t>
  </si>
  <si>
    <t>-1913159063</t>
  </si>
  <si>
    <t>Práce a dodávky M</t>
  </si>
  <si>
    <t>46-M</t>
  </si>
  <si>
    <t>Zemní práce při extr.mont.pracích</t>
  </si>
  <si>
    <t>114</t>
  </si>
  <si>
    <t>460070753</t>
  </si>
  <si>
    <t>Hloubení nezapažených jam pro ostatní konstrukce ručně v hornině tř 3</t>
  </si>
  <si>
    <t>-603102139</t>
  </si>
  <si>
    <t>sondy dle A2</t>
  </si>
  <si>
    <t>2*10</t>
  </si>
  <si>
    <t>115</t>
  </si>
  <si>
    <t>460520174</t>
  </si>
  <si>
    <t>Montáž trubek ochranných plastových ohebných do 110 mm uložených do rýhy</t>
  </si>
  <si>
    <t>-265148068</t>
  </si>
  <si>
    <t>dle B1.1; A2</t>
  </si>
  <si>
    <t>cetin+upc</t>
  </si>
  <si>
    <t>2*chráničky</t>
  </si>
  <si>
    <t>116</t>
  </si>
  <si>
    <t>345713550R</t>
  </si>
  <si>
    <t>trubka elektroinstalační d110mm</t>
  </si>
  <si>
    <t>128</t>
  </si>
  <si>
    <t>927141350</t>
  </si>
  <si>
    <t>Přepočteno koeficientem 1,1 (pro prořez 10%)</t>
  </si>
  <si>
    <t>6,2*1,1 'Přepočtené koeficientem množství</t>
  </si>
  <si>
    <t>117</t>
  </si>
  <si>
    <t>R46001</t>
  </si>
  <si>
    <t>dělená chránička z plastu D110mm</t>
  </si>
  <si>
    <t>459329921</t>
  </si>
  <si>
    <t>cetin+poda+t-mobile</t>
  </si>
  <si>
    <t>3+3,2</t>
  </si>
  <si>
    <t>14,988</t>
  </si>
  <si>
    <t>obsyp</t>
  </si>
  <si>
    <t>87,205</t>
  </si>
  <si>
    <t>pažení_celk</t>
  </si>
  <si>
    <t>pažení celkem</t>
  </si>
  <si>
    <t>557,196</t>
  </si>
  <si>
    <t>potrubí150</t>
  </si>
  <si>
    <t>26,58</t>
  </si>
  <si>
    <t>potrubí200</t>
  </si>
  <si>
    <t>46,89</t>
  </si>
  <si>
    <t>potrubí300</t>
  </si>
  <si>
    <t>48,49</t>
  </si>
  <si>
    <t>397,575</t>
  </si>
  <si>
    <t>002 - SO 301 PŘELOŽKA JEDNOTNÉ KANALIZACE</t>
  </si>
  <si>
    <t>sedlo</t>
  </si>
  <si>
    <t>8,397</t>
  </si>
  <si>
    <t>286,985</t>
  </si>
  <si>
    <t xml:space="preserve">    3 - Svislé a kompletní konstrukce</t>
  </si>
  <si>
    <t>119001401</t>
  </si>
  <si>
    <t>Dočasné zajištění potrubí ocelového nebo litinového DN do 200</t>
  </si>
  <si>
    <t>945122222</t>
  </si>
  <si>
    <t>dle C2; D1.1.b.3</t>
  </si>
  <si>
    <t>119001402</t>
  </si>
  <si>
    <t>Dočasné zajištění potrubí ocelového nebo litinového DN do 500</t>
  </si>
  <si>
    <t>1426803538</t>
  </si>
  <si>
    <t>dle C2</t>
  </si>
  <si>
    <t>119001423</t>
  </si>
  <si>
    <t>Dočasné zajištění kabelů a kabelových tratí z více než 6 volně ložených kabelů</t>
  </si>
  <si>
    <t>1582427817</t>
  </si>
  <si>
    <t>41+20+4</t>
  </si>
  <si>
    <t>132201202</t>
  </si>
  <si>
    <t>Hloubení rýh š do 2000 mm v hornině tř. 3 objemu do 1000 m3</t>
  </si>
  <si>
    <t>1798218687</t>
  </si>
  <si>
    <t>dle D1.1.b.3</t>
  </si>
  <si>
    <t>1,5*(10,55*2,6+37,94*2,4)</t>
  </si>
  <si>
    <t>1,4*(10,76*2,6+8,28*2,4+5,57*2,3+5,59*2,2+5,63*2,1+5,54*2,1+5,52*2,1)</t>
  </si>
  <si>
    <t>1,3*(10,07*2,5+5,58*2,2+5,55*2,1)</t>
  </si>
  <si>
    <t>0,8*2*3</t>
  </si>
  <si>
    <t>132201209</t>
  </si>
  <si>
    <t>Příplatek za lepivost k hloubení rýh š do 2000 mm v hornině tř. 3</t>
  </si>
  <si>
    <t>996116862</t>
  </si>
  <si>
    <t>151101102</t>
  </si>
  <si>
    <t>Zřízení příložného pažení a rozepření stěn rýh hl do 4 m</t>
  </si>
  <si>
    <t>-321058827</t>
  </si>
  <si>
    <t>dle D1.1.b.3; D1.1.b.1</t>
  </si>
  <si>
    <t>paženír</t>
  </si>
  <si>
    <t>2*(10,55*2,6+37,94*2,4+10,76*2,6+8,28*2,4+5,57*2,3+5,59*2,2+5,63*2,1+5,54*2,1+5,52*2,1+10,07*2,5+5,58*2,2+5,55*2,1)</t>
  </si>
  <si>
    <t>šachty</t>
  </si>
  <si>
    <t>3*0,8*2,5</t>
  </si>
  <si>
    <t>151101112</t>
  </si>
  <si>
    <t>Odstranění příložného pažení a rozepření stěn rýh hl do 4 m</t>
  </si>
  <si>
    <t>-941155297</t>
  </si>
  <si>
    <t>161101102</t>
  </si>
  <si>
    <t>Svislé přemístění výkopku z horniny tř. 1 až 4 hl výkopu do 4 m</t>
  </si>
  <si>
    <t>882649958</t>
  </si>
  <si>
    <t>-365373198</t>
  </si>
  <si>
    <t>1310135091</t>
  </si>
  <si>
    <t>15*rýhy</t>
  </si>
  <si>
    <t>-728004456</t>
  </si>
  <si>
    <t>-629959096</t>
  </si>
  <si>
    <t>1416634638</t>
  </si>
  <si>
    <t>1,7*rýhy</t>
  </si>
  <si>
    <t>-856732955</t>
  </si>
  <si>
    <t>rýhy-sedlo-lože-obsyp</t>
  </si>
  <si>
    <t>175151101</t>
  </si>
  <si>
    <t>Obsypání potrubí strojně sypaninou bez prohození, uloženou do 3 m</t>
  </si>
  <si>
    <t>-509728875</t>
  </si>
  <si>
    <t>dle D1.1.b.1</t>
  </si>
  <si>
    <t>0,5*1,15*potrubí150+0,55*1,2*potrubí200+0,65*1,3*potrubí300</t>
  </si>
  <si>
    <t>-1842269040</t>
  </si>
  <si>
    <t>583373310R</t>
  </si>
  <si>
    <t>štěrkopísek frakce 0-22</t>
  </si>
  <si>
    <t>201013066</t>
  </si>
  <si>
    <t>obsyp*2</t>
  </si>
  <si>
    <t>Svislé a kompletní konstrukce</t>
  </si>
  <si>
    <t>359901211</t>
  </si>
  <si>
    <t>Monitoring stoky jakékoli výšky na nové kanalizaci</t>
  </si>
  <si>
    <t>1030526430</t>
  </si>
  <si>
    <t>potrubí200+potrubí150</t>
  </si>
  <si>
    <t>452311141</t>
  </si>
  <si>
    <t>Podkladní desky z betonu prostého tř. C 16/20 otevřený výkop</t>
  </si>
  <si>
    <t>-2063335492</t>
  </si>
  <si>
    <t>potrubí300*0,1*1,3</t>
  </si>
  <si>
    <t>potrubí200*0,1*1,2</t>
  </si>
  <si>
    <t>potrubí150*0,1*1,15</t>
  </si>
  <si>
    <t>452312141</t>
  </si>
  <si>
    <t>Sedlové lože z betonu prostého tř. C 16/20 otevřený výkop</t>
  </si>
  <si>
    <t>1507673667</t>
  </si>
  <si>
    <t>potrubí300*0,15*0,5</t>
  </si>
  <si>
    <t>potrubí200*0,15*0,45</t>
  </si>
  <si>
    <t>potrubí150*0,15*0,4</t>
  </si>
  <si>
    <t>-1930305075</t>
  </si>
  <si>
    <t>dle D1.1.b.3; D1.1.a</t>
  </si>
  <si>
    <t>10,07+5,58+5,55+2,67+2,71</t>
  </si>
  <si>
    <t>1848715947</t>
  </si>
  <si>
    <t>dle D1.1.b3; D1.1.a</t>
  </si>
  <si>
    <t>Přepočteno koeficientem 1,015 (pro prořez 1,5%)</t>
  </si>
  <si>
    <t>26,58*1,015 'Přepočtené koeficientem množství</t>
  </si>
  <si>
    <t>831352121</t>
  </si>
  <si>
    <t>Montáž potrubí z trub kameninových hrdlových s integrovaným těsněním výkop sklon do 20 % DN 200</t>
  </si>
  <si>
    <t>458955252</t>
  </si>
  <si>
    <t>10,76+8,28+5,57+5,59+5,63+5,54+5,52</t>
  </si>
  <si>
    <t>59710703</t>
  </si>
  <si>
    <t>trouba kameninová glazovaná pouze uvnitř DN 200mm L2,50m spojovací systém F,C Třida 160</t>
  </si>
  <si>
    <t>-1625313234</t>
  </si>
  <si>
    <t>46,89*1,05 'Přepočtené koeficientem množství</t>
  </si>
  <si>
    <t>831372121</t>
  </si>
  <si>
    <t>Montáž potrubí z trub kameninových hrdlových s integrovaným těsněním výkop sklon do 20 % DN 300</t>
  </si>
  <si>
    <t>-458358732</t>
  </si>
  <si>
    <t>59710711</t>
  </si>
  <si>
    <t>trouba kameninová glazovaná DN 300mm L2,50m spojovací systém C Třída 160</t>
  </si>
  <si>
    <t>-906001792</t>
  </si>
  <si>
    <t>48,49*1,015 'Přepočtené koeficientem množství</t>
  </si>
  <si>
    <t>837312221</t>
  </si>
  <si>
    <t>Montáž kameninových tvarovek jednoosých s integrovaným těsněním otevřený výkop DN 150</t>
  </si>
  <si>
    <t>1923141951</t>
  </si>
  <si>
    <t>59710984</t>
  </si>
  <si>
    <t>koleno kameninové glazované DN 150 45° spojovací systém F</t>
  </si>
  <si>
    <t>2003523460</t>
  </si>
  <si>
    <t>59712514</t>
  </si>
  <si>
    <t>přechod kameninový glazovaný DN 150/200 pryžové/pryžové těsnění (spojovací systém F/F) třída pevnosti -/160</t>
  </si>
  <si>
    <t>1483718302</t>
  </si>
  <si>
    <t>837352221</t>
  </si>
  <si>
    <t>Montáž kameninových tvarovek jednoosých s integrovaným těsněním otevřený výkop DN 200</t>
  </si>
  <si>
    <t>-459934085</t>
  </si>
  <si>
    <t>59710986</t>
  </si>
  <si>
    <t>koleno kameninové glazované DN 200 45° spojovací systém F tř. 160</t>
  </si>
  <si>
    <t>1665759763</t>
  </si>
  <si>
    <t>837371221</t>
  </si>
  <si>
    <t>Montáž kameninových tvarovek odbočných s integrovaným těsněním otevřený výkop DN 300</t>
  </si>
  <si>
    <t>1093117166</t>
  </si>
  <si>
    <t>59711573</t>
  </si>
  <si>
    <t>odbočka kameninová glazovaná jednoduchá šikmá DN 300/200 polyuretanové/pryžové těsnění (spojovací systém C/F)L 500mm třída pevnosti 160/200</t>
  </si>
  <si>
    <t>144746173</t>
  </si>
  <si>
    <t>892312121</t>
  </si>
  <si>
    <t>Tlaková zkouška vzduchem potrubí DN 150 těsnícím vakem ucpávkovým</t>
  </si>
  <si>
    <t>úsek</t>
  </si>
  <si>
    <t>185316428</t>
  </si>
  <si>
    <t>R112255</t>
  </si>
  <si>
    <t xml:space="preserve">betonová skruž 1000/1000/120mm  </t>
  </si>
  <si>
    <t>144295714</t>
  </si>
  <si>
    <t>R112256</t>
  </si>
  <si>
    <t>betonová skruž 1000/500/120mm</t>
  </si>
  <si>
    <t>-1029291149</t>
  </si>
  <si>
    <t>R806</t>
  </si>
  <si>
    <t>PRSTENEC VYROVNÁVACÍ BETON 625x120/100mm</t>
  </si>
  <si>
    <t>-745634446</t>
  </si>
  <si>
    <t>R809</t>
  </si>
  <si>
    <t>PRSTENEC VYROVNÁVACÍ BETON 625x120/40mm</t>
  </si>
  <si>
    <t>1797839737</t>
  </si>
  <si>
    <t>R156415</t>
  </si>
  <si>
    <t>poklop s rámem D400 - beton + litina, větraný vč. tlumící vložky</t>
  </si>
  <si>
    <t>-204775676</t>
  </si>
  <si>
    <t>R1564155</t>
  </si>
  <si>
    <t>poklop tř. B125 větraný s rámem</t>
  </si>
  <si>
    <t>-993054853</t>
  </si>
  <si>
    <t>R131215R</t>
  </si>
  <si>
    <t>šachtové dno v provedení - kyneta + nástupnice z čediče a kameniny, DN1000mm, H=800mm</t>
  </si>
  <si>
    <t>-620338407</t>
  </si>
  <si>
    <t>R1122567</t>
  </si>
  <si>
    <t>betonová skruž 1000/250/120mm</t>
  </si>
  <si>
    <t>-1837328269</t>
  </si>
  <si>
    <t>R131214</t>
  </si>
  <si>
    <t>betonový konus 1000/625mm s kapsovým stupadlem</t>
  </si>
  <si>
    <t>-259434539</t>
  </si>
  <si>
    <t>R807</t>
  </si>
  <si>
    <t>PRSTENEC VYROVNÁVACÍ BETON 625x120/80mm</t>
  </si>
  <si>
    <t>519511852</t>
  </si>
  <si>
    <t>R001CP</t>
  </si>
  <si>
    <t>vyplnění rušených úseků CPS směsí</t>
  </si>
  <si>
    <t>755654514</t>
  </si>
  <si>
    <t>dle D2.1.a; C2</t>
  </si>
  <si>
    <t>3,14*0,15*0,15*48</t>
  </si>
  <si>
    <t>894411121</t>
  </si>
  <si>
    <t>Zřízení šachet kanalizačních z betonových dílců na potrubí DN nad 200 do 300 dno beton tř. C 25/30</t>
  </si>
  <si>
    <t>-556268224</t>
  </si>
  <si>
    <t>894812003</t>
  </si>
  <si>
    <t>Revizní a čistící šachta z PP šachtové dno DN 400/150 pravý a levý přítok</t>
  </si>
  <si>
    <t>-1667642300</t>
  </si>
  <si>
    <t>894812033</t>
  </si>
  <si>
    <t>Revizní a čistící šachta z PP DN 400 šachtová roura korugovaná bez hrdla světlé hloubky 2000 mm</t>
  </si>
  <si>
    <t>-1125802460</t>
  </si>
  <si>
    <t>894812034</t>
  </si>
  <si>
    <t>Revizní a čistící šachta z PP DN 400 šachtová roura korugovaná bez hrdla světlé hloubky 3000 mm</t>
  </si>
  <si>
    <t>205974446</t>
  </si>
  <si>
    <t>894812041</t>
  </si>
  <si>
    <t>Příplatek k rourám revizní a čistící šachty z PP DN 400 za uříznutí šachtové roury</t>
  </si>
  <si>
    <t>117175935</t>
  </si>
  <si>
    <t>894812061</t>
  </si>
  <si>
    <t>Revizní a čistící šachta z PP DN 400 poklop litinový pochůzí pro zatížení 1,5 t</t>
  </si>
  <si>
    <t>-706444027</t>
  </si>
  <si>
    <t>899104112</t>
  </si>
  <si>
    <t>Osazení poklopů litinových nebo ocelových včetně rámů pro třídu zatížení D400, E600</t>
  </si>
  <si>
    <t>-30818460</t>
  </si>
  <si>
    <t>R801NP</t>
  </si>
  <si>
    <t>propojení přípojek flexi manžetami DN200(150) vč. uřezání a těsnění (materiál + práce)</t>
  </si>
  <si>
    <t>-1376819596</t>
  </si>
  <si>
    <t>dle C2; D1.1.a</t>
  </si>
  <si>
    <t>953334124</t>
  </si>
  <si>
    <t>Bobtnavý pásek do pracovních spar betonových kcí bentonitový 20x25 mm s prodlouženou dobou bobtnání</t>
  </si>
  <si>
    <t>-1593389755</t>
  </si>
  <si>
    <t>3,14*0,2*2*2</t>
  </si>
  <si>
    <t>969021131</t>
  </si>
  <si>
    <t>Vybourání kanalizačního potrubí DN do 300</t>
  </si>
  <si>
    <t>1348710650</t>
  </si>
  <si>
    <t>dle D1.1.a; C2</t>
  </si>
  <si>
    <t>R901B</t>
  </si>
  <si>
    <t>vybourání rušených betonových šachtic</t>
  </si>
  <si>
    <t>74330070</t>
  </si>
  <si>
    <t>-885389880</t>
  </si>
  <si>
    <t>483681190</t>
  </si>
  <si>
    <t>-859385970</t>
  </si>
  <si>
    <t>997221855RR</t>
  </si>
  <si>
    <t xml:space="preserve">Poplatek za uložení směsného stavebního odpadu  </t>
  </si>
  <si>
    <t>-123608372</t>
  </si>
  <si>
    <t>998276201RR</t>
  </si>
  <si>
    <t xml:space="preserve">Přesun hmot </t>
  </si>
  <si>
    <t>-186526148</t>
  </si>
  <si>
    <t>jáma</t>
  </si>
  <si>
    <t>12,6</t>
  </si>
  <si>
    <t>2,795</t>
  </si>
  <si>
    <t>12,578</t>
  </si>
  <si>
    <t>89,803</t>
  </si>
  <si>
    <t>73,803</t>
  </si>
  <si>
    <t>potrubí</t>
  </si>
  <si>
    <t>26,62</t>
  </si>
  <si>
    <t xml:space="preserve">003 - SO 302 DEŠŤOVÁ KANALIZACE </t>
  </si>
  <si>
    <t>výkop rýh</t>
  </si>
  <si>
    <t>38,747</t>
  </si>
  <si>
    <t>40,755</t>
  </si>
  <si>
    <t>131201201</t>
  </si>
  <si>
    <t>Hloubení jam zapažených v hornině tř. 3 objemu do 100 m3</t>
  </si>
  <si>
    <t>2002715875</t>
  </si>
  <si>
    <t>dle D2.1.b.1</t>
  </si>
  <si>
    <t>4,2*2*1,5</t>
  </si>
  <si>
    <t>131201209</t>
  </si>
  <si>
    <t>Příplatek za lepivost u hloubení jam zapažených v hornině tř. 3</t>
  </si>
  <si>
    <t>1357059993</t>
  </si>
  <si>
    <t>132201201</t>
  </si>
  <si>
    <t>Hloubení rýh š do 2000 mm v hornině tř. 3 objemu do 100 m3</t>
  </si>
  <si>
    <t>-1296282859</t>
  </si>
  <si>
    <t>dle D2.1.b.2; D2.1.b.4</t>
  </si>
  <si>
    <t>(paženír/2)*1,05</t>
  </si>
  <si>
    <t>1329546275</t>
  </si>
  <si>
    <t>-901696963</t>
  </si>
  <si>
    <t>dle D2.1.b.1; dle D2.1.b.4</t>
  </si>
  <si>
    <t>potrubí dešť</t>
  </si>
  <si>
    <t>2*(4,91*1,73+16,71*1,7)</t>
  </si>
  <si>
    <t>vpusti</t>
  </si>
  <si>
    <t>2*(1,4+1,1)*1,6*2</t>
  </si>
  <si>
    <t>151101103</t>
  </si>
  <si>
    <t>Zřízení příložného pažení a rozepření stěn rýh hl do 8 m</t>
  </si>
  <si>
    <t>-2019248093</t>
  </si>
  <si>
    <t>2*4,2*(1,5+2)</t>
  </si>
  <si>
    <t>-396099013</t>
  </si>
  <si>
    <t>151101113</t>
  </si>
  <si>
    <t>Odstranění příložného pažení a rozepření stěn rýh hl do 8 m</t>
  </si>
  <si>
    <t>-1838865794</t>
  </si>
  <si>
    <t>29,4</t>
  </si>
  <si>
    <t>100494547</t>
  </si>
  <si>
    <t>950114437</t>
  </si>
  <si>
    <t>rýhy+jáma</t>
  </si>
  <si>
    <t>-1690383768</t>
  </si>
  <si>
    <t>15*(rýhy+jáma)</t>
  </si>
  <si>
    <t>1820568378</t>
  </si>
  <si>
    <t>1918164545</t>
  </si>
  <si>
    <t>-1303342370</t>
  </si>
  <si>
    <t>1,7*(rýhy+jáma)</t>
  </si>
  <si>
    <t>583439630R</t>
  </si>
  <si>
    <t>kamenivo drcené hrubé prané frakce 32-63 praná</t>
  </si>
  <si>
    <t>683940250</t>
  </si>
  <si>
    <t>3,2*2*1,5*1,9</t>
  </si>
  <si>
    <t>583441720</t>
  </si>
  <si>
    <t>štěrkodrť frakce 0-32 třída C</t>
  </si>
  <si>
    <t>1792156474</t>
  </si>
  <si>
    <t>(1,5*2)*0,5*2</t>
  </si>
  <si>
    <t>fr032</t>
  </si>
  <si>
    <t>583439320</t>
  </si>
  <si>
    <t>kamenivo drcené hrubé (Hrabůvka) frakce 16-32</t>
  </si>
  <si>
    <t>231411089</t>
  </si>
  <si>
    <t>0,5*1,9*2*1,5</t>
  </si>
  <si>
    <t>fr1632</t>
  </si>
  <si>
    <t>-715412325</t>
  </si>
  <si>
    <t>rýhy-lože-obsyp</t>
  </si>
  <si>
    <t>70059548</t>
  </si>
  <si>
    <t>dle D2.1.b.2</t>
  </si>
  <si>
    <t>0,45*1,05*potrubí</t>
  </si>
  <si>
    <t>1947918725</t>
  </si>
  <si>
    <t>(rýhy-lože-obsyp)*1,9</t>
  </si>
  <si>
    <t>fr063</t>
  </si>
  <si>
    <t>2122081833</t>
  </si>
  <si>
    <t>212755216</t>
  </si>
  <si>
    <t>Trativody z drenážních trubek plastových flexibilních D 160 mm bez lože</t>
  </si>
  <si>
    <t>1332129502</t>
  </si>
  <si>
    <t>5*1</t>
  </si>
  <si>
    <t>693110620R</t>
  </si>
  <si>
    <t>geotextilie netkaná 300 g/m2, šíře 200 cm</t>
  </si>
  <si>
    <t>-911346243</t>
  </si>
  <si>
    <t>textilie*1,2</t>
  </si>
  <si>
    <t>213141132</t>
  </si>
  <si>
    <t>Zřízení vrstvy z geotextilie ve sklonu do 1:1 š do 6 m</t>
  </si>
  <si>
    <t>-2105992792</t>
  </si>
  <si>
    <t>4,2*2*(2+1,5)+3*1,5*2</t>
  </si>
  <si>
    <t>3,14*0,15*drenáž</t>
  </si>
  <si>
    <t>-184674153</t>
  </si>
  <si>
    <t>dle D1.1.b.4</t>
  </si>
  <si>
    <t>-185783181</t>
  </si>
  <si>
    <t>dle D1.1.b.2</t>
  </si>
  <si>
    <t>0,1*1,05*potrubí</t>
  </si>
  <si>
    <t>871313121</t>
  </si>
  <si>
    <t>Montáž kanalizačního potrubí z PVC těsněné gumovým kroužkem otevřený výkop sklon do 20 % DN 160</t>
  </si>
  <si>
    <t>-1150736557</t>
  </si>
  <si>
    <t>dle D2.1.b.4</t>
  </si>
  <si>
    <t>4,91+16,71</t>
  </si>
  <si>
    <t>vsak</t>
  </si>
  <si>
    <t>2*(2+0,5)</t>
  </si>
  <si>
    <t>R801</t>
  </si>
  <si>
    <t>dodání a osazení kompletní sorpční vpusti vč.obetonování 1m3 C30/37</t>
  </si>
  <si>
    <t>-1935937725</t>
  </si>
  <si>
    <t>dle C2; D2.1.b.3</t>
  </si>
  <si>
    <t>286114600</t>
  </si>
  <si>
    <t>trubka kanalizace plastová KGEM-160x1000 mm SN8</t>
  </si>
  <si>
    <t>-1850034623</t>
  </si>
  <si>
    <t>26,62*1,1 'Přepočtené koeficientem množství</t>
  </si>
  <si>
    <t>-1908416500</t>
  </si>
  <si>
    <t>938906143R</t>
  </si>
  <si>
    <t>Pročištění potrubí DN 130-160</t>
  </si>
  <si>
    <t>1994002706</t>
  </si>
  <si>
    <t>dle D1.1.b.5</t>
  </si>
  <si>
    <t>čištění před kamerovou revizí</t>
  </si>
  <si>
    <t>998276201R</t>
  </si>
  <si>
    <t>Přesun hmot, trub.vedení plast. obsypaná kamenivem</t>
  </si>
  <si>
    <t>-1122323440</t>
  </si>
  <si>
    <t>cyky4x10</t>
  </si>
  <si>
    <t>63,5</t>
  </si>
  <si>
    <t>kabel</t>
  </si>
  <si>
    <t>281,1</t>
  </si>
  <si>
    <t>rýha1</t>
  </si>
  <si>
    <t>288,1</t>
  </si>
  <si>
    <t>rýha2</t>
  </si>
  <si>
    <t>27,6</t>
  </si>
  <si>
    <t>svody</t>
  </si>
  <si>
    <t>004 - SO 401 VEŘEJNÉ OSVĚTLENÍ</t>
  </si>
  <si>
    <t>PSV - Práce a dodávky PSV</t>
  </si>
  <si>
    <t xml:space="preserve">    741 - Elektroinstalace - silnoproud</t>
  </si>
  <si>
    <t xml:space="preserve">    784 - Dokončovací práce - malby a tapety</t>
  </si>
  <si>
    <t xml:space="preserve">    21-M - Elektromontáže</t>
  </si>
  <si>
    <t>899623161R</t>
  </si>
  <si>
    <t>Obetonování chrániček betonem prostým tř. C 20/25 v otevřeném výkopu</t>
  </si>
  <si>
    <t>6662165</t>
  </si>
  <si>
    <t>dle C4.2.b</t>
  </si>
  <si>
    <t>rýha2*0,5*0,25</t>
  </si>
  <si>
    <t>PSV</t>
  </si>
  <si>
    <t>Práce a dodávky PSV</t>
  </si>
  <si>
    <t>741</t>
  </si>
  <si>
    <t>Elektroinstalace - silnoproud</t>
  </si>
  <si>
    <t>741128021</t>
  </si>
  <si>
    <t>Příplatek k montáži kabelů za zatažení vodiče a kabelu do 0,75 kg</t>
  </si>
  <si>
    <t>2029944741</t>
  </si>
  <si>
    <t>kabel+cyky4x10+svody</t>
  </si>
  <si>
    <t>741130001</t>
  </si>
  <si>
    <t>Ukončení vodič izolovaný do 2,5mm2 v rozváděči nebo na přístroji</t>
  </si>
  <si>
    <t>-205332329</t>
  </si>
  <si>
    <t>741130025</t>
  </si>
  <si>
    <t>Ukončení vodič izolovaný do 16 mm2 na svorkovnici</t>
  </si>
  <si>
    <t>633407987</t>
  </si>
  <si>
    <t>741130027</t>
  </si>
  <si>
    <t>Ukončení vodič izolovaný do 35 mm2 na svorkovnici</t>
  </si>
  <si>
    <t>860073589</t>
  </si>
  <si>
    <t>741420021</t>
  </si>
  <si>
    <t>Montáž svorka hromosvodná se 2 šrouby</t>
  </si>
  <si>
    <t>1983861517</t>
  </si>
  <si>
    <t>23+10</t>
  </si>
  <si>
    <t>354420130</t>
  </si>
  <si>
    <t>svorka uzemnění  SS Cu spojovací</t>
  </si>
  <si>
    <t>68012013</t>
  </si>
  <si>
    <t>354420160</t>
  </si>
  <si>
    <t>svorka uzemnění  SP Cu  připojovací</t>
  </si>
  <si>
    <t>1196119933</t>
  </si>
  <si>
    <t>741810002</t>
  </si>
  <si>
    <t>Celková prohlídka elektrického rozvodu a zařízení do 500 000,- Kč</t>
  </si>
  <si>
    <t>618196283</t>
  </si>
  <si>
    <t>741820102</t>
  </si>
  <si>
    <t>Měření intenzity osvětlení</t>
  </si>
  <si>
    <t>soubor</t>
  </si>
  <si>
    <t>1386359279</t>
  </si>
  <si>
    <t>784</t>
  </si>
  <si>
    <t>Dokončovací práce - malby a tapety</t>
  </si>
  <si>
    <t>784672011R</t>
  </si>
  <si>
    <t xml:space="preserve">Písmomalířské práce výšky písmen nebo číslic do 100 mm  </t>
  </si>
  <si>
    <t>-901240244</t>
  </si>
  <si>
    <t>21-M</t>
  </si>
  <si>
    <t>Elektromontáže</t>
  </si>
  <si>
    <t>210021063</t>
  </si>
  <si>
    <t>Osazení výstražné fólie z PVC</t>
  </si>
  <si>
    <t>315700949</t>
  </si>
  <si>
    <t>rýha1+rýha2</t>
  </si>
  <si>
    <t>210202013RR</t>
  </si>
  <si>
    <t>Montáž svítidla</t>
  </si>
  <si>
    <t>-1412031372</t>
  </si>
  <si>
    <t>210204002</t>
  </si>
  <si>
    <t>Montáž stožárů osvětlení parkových ocelových</t>
  </si>
  <si>
    <t>698080415</t>
  </si>
  <si>
    <t>M003.1</t>
  </si>
  <si>
    <t>dodání LED svítidla 11W</t>
  </si>
  <si>
    <t>256</t>
  </si>
  <si>
    <t>2048984483</t>
  </si>
  <si>
    <t>M003</t>
  </si>
  <si>
    <t>dodání LED svítidla 24,5W</t>
  </si>
  <si>
    <t>214643417</t>
  </si>
  <si>
    <t>M0023</t>
  </si>
  <si>
    <t>stožár osvětlovací dl. 6m sadový žárově zinkovaný</t>
  </si>
  <si>
    <t>1599917160</t>
  </si>
  <si>
    <t>210204203</t>
  </si>
  <si>
    <t>Montáž elektrovýzbroje stožárů osvětlení 3 okruhy</t>
  </si>
  <si>
    <t>1586158883</t>
  </si>
  <si>
    <t>M004</t>
  </si>
  <si>
    <t>Dodávka výzbroje stožáru osvětlení se třemi obvody, chráněné pojistkami</t>
  </si>
  <si>
    <t>sada</t>
  </si>
  <si>
    <t>1620937343</t>
  </si>
  <si>
    <t>210220002</t>
  </si>
  <si>
    <t>Montáž uzemňovacích vedení vodičů FeZn pomocí svorek na povrchu drátem nebo lanem do 10 mm</t>
  </si>
  <si>
    <t>-1034454239</t>
  </si>
  <si>
    <t>354410730</t>
  </si>
  <si>
    <t>drát průměr 10 mm FeZn</t>
  </si>
  <si>
    <t>-1665888592</t>
  </si>
  <si>
    <t>0,62*kabel</t>
  </si>
  <si>
    <t>210280211</t>
  </si>
  <si>
    <t>Měření zemních odporů zemniče prvního nebo samostatného</t>
  </si>
  <si>
    <t>-1805887090</t>
  </si>
  <si>
    <t>210280215</t>
  </si>
  <si>
    <t>Připlatek k měření zemních odporů prvního zemniče za každý další zemnič v síti</t>
  </si>
  <si>
    <t>-1365757011</t>
  </si>
  <si>
    <t>210280351</t>
  </si>
  <si>
    <t>Zkoušky kabelů silových do 1 kV, počtu a průřezu žil do 4x25 mm2</t>
  </si>
  <si>
    <t>-1831174552</t>
  </si>
  <si>
    <t>210290891</t>
  </si>
  <si>
    <t>Doplnění orientačních štítků na kabel (při revizi)</t>
  </si>
  <si>
    <t>1319496712</t>
  </si>
  <si>
    <t>M005</t>
  </si>
  <si>
    <t>kabelový štítek</t>
  </si>
  <si>
    <t>-1197738462</t>
  </si>
  <si>
    <t>210810005</t>
  </si>
  <si>
    <t>Montáž měděných kabelů CYKY, CYKYD, CYKYDY, NYM, NYY, YSLY 750 V 3x1,5 mm2 uložených volně</t>
  </si>
  <si>
    <t>1512518787</t>
  </si>
  <si>
    <t>dle C4.2.d; C4.2.c</t>
  </si>
  <si>
    <t>11*(6+2+1)</t>
  </si>
  <si>
    <t>341110300</t>
  </si>
  <si>
    <t>kabel silový s Cu jádrem CYKY 3x1,5 mm2</t>
  </si>
  <si>
    <t>1715259798</t>
  </si>
  <si>
    <t>99*1,1 'Přepočtené koeficientem množství</t>
  </si>
  <si>
    <t>210812033</t>
  </si>
  <si>
    <t>Montáž kabel Cu plný kulatý do 1 kV 4x6 až 10 mm2 uložený volně nebo v liště (CYKY)</t>
  </si>
  <si>
    <t>-1361163252</t>
  </si>
  <si>
    <t>dle C4.2.d</t>
  </si>
  <si>
    <t>15,5+3*9,5+11,3+8,2</t>
  </si>
  <si>
    <t>34111076</t>
  </si>
  <si>
    <t>kabel silový s Cu jádrem 1 kV 4x10mm2</t>
  </si>
  <si>
    <t>1457671861</t>
  </si>
  <si>
    <t>cyky4x10*1,1</t>
  </si>
  <si>
    <t>M007</t>
  </si>
  <si>
    <t>demontáž stáv. stožárů vč. svítidel, odvozu a likvidace</t>
  </si>
  <si>
    <t>18039629</t>
  </si>
  <si>
    <t>210902012</t>
  </si>
  <si>
    <t>Montáž kabelu Al do 1 kV plný kulatý průřezu 4x25 mm2 uložených volně (AYKY)</t>
  </si>
  <si>
    <t>1532256380</t>
  </si>
  <si>
    <t>11,5+21+15,6+9,9+15,5+29+2*7,3+10+7+29+6,3+11,3+9,4+17+2,5+7,4+2,2+19,2+2,5+6,1+2,2+7,3+3+8,5+8+5,1</t>
  </si>
  <si>
    <t>34113120</t>
  </si>
  <si>
    <t>kabel silový s Al jádrem 1 kV  4x25mm2</t>
  </si>
  <si>
    <t>271752537</t>
  </si>
  <si>
    <t>kabel*1,05</t>
  </si>
  <si>
    <t>M006</t>
  </si>
  <si>
    <t>demontáž stáv.rozvodu vč.odvozu a likvidace</t>
  </si>
  <si>
    <t>27593945</t>
  </si>
  <si>
    <t>20,5+42,5+15,1+28,9+28+28,5+32,3+9+11,1+8,5+46,6+44,8+46+33,8</t>
  </si>
  <si>
    <t>693113110R</t>
  </si>
  <si>
    <t>výstražná fólie z polyethylenu šíře 33 cm s potiskem</t>
  </si>
  <si>
    <t>445868224</t>
  </si>
  <si>
    <t>315,7*1,1</t>
  </si>
  <si>
    <t>354360230RR</t>
  </si>
  <si>
    <t>zemní kabelová spojka SVCZ-S4-1 4x10-4x35 AL+Cu - dodání a montáž</t>
  </si>
  <si>
    <t>2078839717</t>
  </si>
  <si>
    <t>460010024</t>
  </si>
  <si>
    <t>Vytyčení trasy vedení kabelového podzemního v zastavěném prostoru</t>
  </si>
  <si>
    <t>km</t>
  </si>
  <si>
    <t>1375058339</t>
  </si>
  <si>
    <t>(rýha1+rýha2)*0,001</t>
  </si>
  <si>
    <t>460050303</t>
  </si>
  <si>
    <t>Hloubení nezapažených jam pro stožáry jednoduché s patkou na rovině ručně v hornině tř 3</t>
  </si>
  <si>
    <t>1942925859</t>
  </si>
  <si>
    <t>460080035</t>
  </si>
  <si>
    <t>Základové konstrukce ze ŽB tř. C 25/30</t>
  </si>
  <si>
    <t>-1863573632</t>
  </si>
  <si>
    <t>dle C4.2.c</t>
  </si>
  <si>
    <t>0,5*0,5*0,3*11</t>
  </si>
  <si>
    <t>0,7*0,7*0,3*11</t>
  </si>
  <si>
    <t>460080202</t>
  </si>
  <si>
    <t>Zřízení zabudovaného bednění základových konstrukcí</t>
  </si>
  <si>
    <t>-2113903954</t>
  </si>
  <si>
    <t>0,4*3,14*0,9*11</t>
  </si>
  <si>
    <t>286111230</t>
  </si>
  <si>
    <t>trubka kanalizační hladká hrdlovaná D 400 x 9,8 x 5000 mm</t>
  </si>
  <si>
    <t>638133216</t>
  </si>
  <si>
    <t>460150163</t>
  </si>
  <si>
    <t>Hloubení kabelových zapažených i nezapažených rýh ručně š 35 cm, hl 80 cm, v hornině tř 3</t>
  </si>
  <si>
    <t>-440357619</t>
  </si>
  <si>
    <t>dle C4.2.a; C4.2.d</t>
  </si>
  <si>
    <t>11,5+21+15,6+9,9+15,5+9,5+9,5+9,5+29+7,3+5,2+10+7+29+6,3+11,3+8,2+9,4+17+2,5+7,4+2,2+19,2+2,5+6,1+2,2+7,3+3+8,5+8+5,1-rýha2</t>
  </si>
  <si>
    <t>460150303</t>
  </si>
  <si>
    <t>Hloubení kabelových zapažených i nezapažených rýh ručně š 50 cm, hl 120 cm, v hornině tř 3</t>
  </si>
  <si>
    <t>-1562218502</t>
  </si>
  <si>
    <t>dle C4.2.a</t>
  </si>
  <si>
    <t>3,5+2,6+6,5+7,1+7,9</t>
  </si>
  <si>
    <t>460421101</t>
  </si>
  <si>
    <t>Lože kabelů z písku nebo štěrkopísku tl 10 cm nad kabel, bez zakrytí, šířky lože do 65 cm</t>
  </si>
  <si>
    <t>208233223</t>
  </si>
  <si>
    <t>460470011</t>
  </si>
  <si>
    <t>Provizorní zajištění kabelů ve výkopech při jejich křížení</t>
  </si>
  <si>
    <t>2009678583</t>
  </si>
  <si>
    <t>460520173</t>
  </si>
  <si>
    <t>Montáž trubek ochranných plastových ohebných do 90 mm uložených do rýhy</t>
  </si>
  <si>
    <t>-1099734193</t>
  </si>
  <si>
    <t>kabel-rýha2</t>
  </si>
  <si>
    <t>345713530R</t>
  </si>
  <si>
    <t>trubka elektroinstalační ohebná d75mm</t>
  </si>
  <si>
    <t>-1870533202</t>
  </si>
  <si>
    <t>(kabel-rýha2)*1,05</t>
  </si>
  <si>
    <t>2089821767</t>
  </si>
  <si>
    <t>rýha2*2</t>
  </si>
  <si>
    <t>1736348682</t>
  </si>
  <si>
    <t>(rýha2*2)*1,05</t>
  </si>
  <si>
    <t>329633331</t>
  </si>
  <si>
    <t>6,2*1,05</t>
  </si>
  <si>
    <t>460560163</t>
  </si>
  <si>
    <t>Zásyp rýh ručně šířky 35 cm, hloubky 80 cm, z horniny třídy 3</t>
  </si>
  <si>
    <t>-778698150</t>
  </si>
  <si>
    <t>460560303</t>
  </si>
  <si>
    <t>Zásyp rýh ručně šířky 50 cm, hloubky 120 cm, z horniny třídy 3</t>
  </si>
  <si>
    <t>2018861424</t>
  </si>
  <si>
    <t>460620013</t>
  </si>
  <si>
    <t>Provizorní úprava terénu se zhutněním, v hornině tř 3</t>
  </si>
  <si>
    <t>-1584863949</t>
  </si>
  <si>
    <t>sazenice</t>
  </si>
  <si>
    <t>005 - 5-LETÁ UDRŽOVACÍ PÉČE</t>
  </si>
  <si>
    <t xml:space="preserve">    RP1K - 1 ROK KEŘE</t>
  </si>
  <si>
    <t xml:space="preserve">    RP1S - 1 ROK STROMY</t>
  </si>
  <si>
    <t xml:space="preserve">    RP2K - 2 ROK KEŘE</t>
  </si>
  <si>
    <t xml:space="preserve">    RP2S - 2 ROK STROMY</t>
  </si>
  <si>
    <t xml:space="preserve">    RP3K - 3 ROK KEŘE</t>
  </si>
  <si>
    <t xml:space="preserve">    RP3S - 3 ROK STROMY</t>
  </si>
  <si>
    <t xml:space="preserve">    RP4K - 4 ROK KEŘE</t>
  </si>
  <si>
    <t xml:space="preserve">    RP4S - 4 ROK STROMY</t>
  </si>
  <si>
    <t xml:space="preserve">    RP5K - 5 ROK KEŘE</t>
  </si>
  <si>
    <t xml:space="preserve">    RP5S - 5 ROK STROMY</t>
  </si>
  <si>
    <t>RP1K</t>
  </si>
  <si>
    <t>1 ROK KEŘE</t>
  </si>
  <si>
    <t>184807103</t>
  </si>
  <si>
    <t>Okopání sazenic zemina 3</t>
  </si>
  <si>
    <t>-2000294844</t>
  </si>
  <si>
    <t>3x ročně</t>
  </si>
  <si>
    <t>2*sazenice</t>
  </si>
  <si>
    <t>184851111</t>
  </si>
  <si>
    <t>Hnojení roztokem hnojiva v rovině a svahu přes 1:5 do 1:2</t>
  </si>
  <si>
    <t>-265006597</t>
  </si>
  <si>
    <t>0,005*46</t>
  </si>
  <si>
    <t>-1608379005</t>
  </si>
  <si>
    <t>Mulčování rostlin kůrou tl přes 0,1 do 0,15 m v rovině a svahu do 1:5</t>
  </si>
  <si>
    <t>-1863621566</t>
  </si>
  <si>
    <t>doplnění mulče 5% - 1x ročně</t>
  </si>
  <si>
    <t>0,05*46</t>
  </si>
  <si>
    <t>2075983080</t>
  </si>
  <si>
    <t>0,05*46*0,15</t>
  </si>
  <si>
    <t>0,345*0,153 'Přepočtené koeficientem množství</t>
  </si>
  <si>
    <t>185804311</t>
  </si>
  <si>
    <t>Zalití rostlin vodou plocha do 20 m2</t>
  </si>
  <si>
    <t>-1161808077</t>
  </si>
  <si>
    <t>3*0,01*46</t>
  </si>
  <si>
    <t>-886979802</t>
  </si>
  <si>
    <t>odp2</t>
  </si>
  <si>
    <t>odpíchnutí okrajů ve styku s trávníkovými plochami</t>
  </si>
  <si>
    <t>591802824</t>
  </si>
  <si>
    <t>RP1S</t>
  </si>
  <si>
    <t>1 ROK STROMY</t>
  </si>
  <si>
    <t>184801121</t>
  </si>
  <si>
    <t>Ošetřování vysazených dřevin soliterních v rovině a svahu do 1:5</t>
  </si>
  <si>
    <t>-1241165768</t>
  </si>
  <si>
    <t>734219926</t>
  </si>
  <si>
    <t>doplnění mulče 10% - 1x ročně</t>
  </si>
  <si>
    <t>0,1*1*pi*0,75*0,75</t>
  </si>
  <si>
    <t>1588240663</t>
  </si>
  <si>
    <t>0,1*1*pi*0,75*0,75*0,15</t>
  </si>
  <si>
    <t>0,027*0,153 'Přepočtené koeficientem množství</t>
  </si>
  <si>
    <t>906877654</t>
  </si>
  <si>
    <t>7*1*0,03</t>
  </si>
  <si>
    <t>-435910428</t>
  </si>
  <si>
    <t>185804513</t>
  </si>
  <si>
    <t>Odplevelení dřevin soliterních v rovině a svahu do 1:5</t>
  </si>
  <si>
    <t>7589478</t>
  </si>
  <si>
    <t>1*pi*0,75*0,75</t>
  </si>
  <si>
    <t>R801obkm</t>
  </si>
  <si>
    <t>odstranění obrostu kmene</t>
  </si>
  <si>
    <t>-973513485</t>
  </si>
  <si>
    <t>RP2K</t>
  </si>
  <si>
    <t>2 ROK KEŘE</t>
  </si>
  <si>
    <t>703706005</t>
  </si>
  <si>
    <t>184806171</t>
  </si>
  <si>
    <t>Řez keřů netrnitých zmlazením D koruny do 1,5 m</t>
  </si>
  <si>
    <t>1944641135</t>
  </si>
  <si>
    <t>-1799569739</t>
  </si>
  <si>
    <t>2066770393</t>
  </si>
  <si>
    <t>-2037700300</t>
  </si>
  <si>
    <t>-1177321136</t>
  </si>
  <si>
    <t>-975283868</t>
  </si>
  <si>
    <t>-1238372176</t>
  </si>
  <si>
    <t>781430601</t>
  </si>
  <si>
    <t>RP2S</t>
  </si>
  <si>
    <t>2 ROK STROMY</t>
  </si>
  <si>
    <t>1363303859</t>
  </si>
  <si>
    <t>2015576892</t>
  </si>
  <si>
    <t>-2142931204</t>
  </si>
  <si>
    <t>397718902</t>
  </si>
  <si>
    <t>782065455</t>
  </si>
  <si>
    <t>1174792634</t>
  </si>
  <si>
    <t>-326068739</t>
  </si>
  <si>
    <t>RP3K</t>
  </si>
  <si>
    <t>3 ROK KEŘE</t>
  </si>
  <si>
    <t>-829033337</t>
  </si>
  <si>
    <t>-1352643920</t>
  </si>
  <si>
    <t>-2056477709</t>
  </si>
  <si>
    <t>885756106</t>
  </si>
  <si>
    <t>-695035591</t>
  </si>
  <si>
    <t>1551369782</t>
  </si>
  <si>
    <t>-2088323366</t>
  </si>
  <si>
    <t>1942427219</t>
  </si>
  <si>
    <t>RP3S</t>
  </si>
  <si>
    <t>3 ROK STROMY</t>
  </si>
  <si>
    <t>557278697</t>
  </si>
  <si>
    <t>1357241658</t>
  </si>
  <si>
    <t>1278916612</t>
  </si>
  <si>
    <t>-466943139</t>
  </si>
  <si>
    <t>5*1*0,03</t>
  </si>
  <si>
    <t>1592652103</t>
  </si>
  <si>
    <t>797536495</t>
  </si>
  <si>
    <t>-778314368</t>
  </si>
  <si>
    <t>RP4K</t>
  </si>
  <si>
    <t>4 ROK KEŘE</t>
  </si>
  <si>
    <t>1928923846</t>
  </si>
  <si>
    <t>516809469</t>
  </si>
  <si>
    <t>2118941165</t>
  </si>
  <si>
    <t>778310596</t>
  </si>
  <si>
    <t>277795034</t>
  </si>
  <si>
    <t>-1892621888</t>
  </si>
  <si>
    <t>866423300</t>
  </si>
  <si>
    <t>-2076633250</t>
  </si>
  <si>
    <t>255718786</t>
  </si>
  <si>
    <t>RP4S</t>
  </si>
  <si>
    <t>4 ROK STROMY</t>
  </si>
  <si>
    <t>1091847836</t>
  </si>
  <si>
    <t>80516635</t>
  </si>
  <si>
    <t>-1203474164</t>
  </si>
  <si>
    <t>-1667046691</t>
  </si>
  <si>
    <t>-547432137</t>
  </si>
  <si>
    <t>-2123632092</t>
  </si>
  <si>
    <t>-1816163394</t>
  </si>
  <si>
    <t>RP5K</t>
  </si>
  <si>
    <t>5 ROK KEŘE</t>
  </si>
  <si>
    <t>-2099821063</t>
  </si>
  <si>
    <t>1023052766</t>
  </si>
  <si>
    <t>1469666071</t>
  </si>
  <si>
    <t>803865572</t>
  </si>
  <si>
    <t>-602510542</t>
  </si>
  <si>
    <t>-1309191724</t>
  </si>
  <si>
    <t>-549192327</t>
  </si>
  <si>
    <t>105649980</t>
  </si>
  <si>
    <t>RP5S</t>
  </si>
  <si>
    <t>5 ROK STROMY</t>
  </si>
  <si>
    <t>298116109</t>
  </si>
  <si>
    <t>1954237612</t>
  </si>
  <si>
    <t>1872175324</t>
  </si>
  <si>
    <t>-636896048</t>
  </si>
  <si>
    <t>-1383798707</t>
  </si>
  <si>
    <t>250530435</t>
  </si>
  <si>
    <t>-1814591300</t>
  </si>
  <si>
    <t>SEZNAM FIGUR</t>
  </si>
  <si>
    <t>Výměra</t>
  </si>
  <si>
    <t xml:space="preserve"> 000</t>
  </si>
  <si>
    <t>Použití figury:</t>
  </si>
  <si>
    <t xml:space="preserve"> 001</t>
  </si>
  <si>
    <t xml:space="preserve"> 002</t>
  </si>
  <si>
    <t xml:space="preserve"> 003</t>
  </si>
  <si>
    <t xml:space="preserve"> 004</t>
  </si>
  <si>
    <t xml:space="preserve">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</si>
</sst>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2"/>
      <c r="AQ5" s="22"/>
      <c r="AR5" s="20"/>
      <c r="BE5" s="28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2"/>
      <c r="AQ6" s="22"/>
      <c r="AR6" s="20"/>
      <c r="BE6" s="29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0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0"/>
      <c r="BS13" s="17" t="s">
        <v>6</v>
      </c>
    </row>
    <row r="14" spans="1:74" ht="12.75">
      <c r="B14" s="21"/>
      <c r="C14" s="22"/>
      <c r="D14" s="22"/>
      <c r="E14" s="295" t="s">
        <v>29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0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0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0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0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0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0"/>
    </row>
    <row r="23" spans="1:71" s="1" customFormat="1" ht="16.5" customHeight="1">
      <c r="B23" s="21"/>
      <c r="C23" s="22"/>
      <c r="D23" s="22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2"/>
      <c r="AP23" s="22"/>
      <c r="AQ23" s="22"/>
      <c r="AR23" s="20"/>
      <c r="BE23" s="29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0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8">
        <f>ROUND(AG94,2)</f>
        <v>0</v>
      </c>
      <c r="AL26" s="299"/>
      <c r="AM26" s="299"/>
      <c r="AN26" s="299"/>
      <c r="AO26" s="299"/>
      <c r="AP26" s="36"/>
      <c r="AQ26" s="36"/>
      <c r="AR26" s="39"/>
      <c r="BE26" s="29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0" t="s">
        <v>36</v>
      </c>
      <c r="M28" s="300"/>
      <c r="N28" s="300"/>
      <c r="O28" s="300"/>
      <c r="P28" s="300"/>
      <c r="Q28" s="36"/>
      <c r="R28" s="36"/>
      <c r="S28" s="36"/>
      <c r="T28" s="36"/>
      <c r="U28" s="36"/>
      <c r="V28" s="36"/>
      <c r="W28" s="300" t="s">
        <v>37</v>
      </c>
      <c r="X28" s="300"/>
      <c r="Y28" s="300"/>
      <c r="Z28" s="300"/>
      <c r="AA28" s="300"/>
      <c r="AB28" s="300"/>
      <c r="AC28" s="300"/>
      <c r="AD28" s="300"/>
      <c r="AE28" s="300"/>
      <c r="AF28" s="36"/>
      <c r="AG28" s="36"/>
      <c r="AH28" s="36"/>
      <c r="AI28" s="36"/>
      <c r="AJ28" s="36"/>
      <c r="AK28" s="300" t="s">
        <v>38</v>
      </c>
      <c r="AL28" s="300"/>
      <c r="AM28" s="300"/>
      <c r="AN28" s="300"/>
      <c r="AO28" s="300"/>
      <c r="AP28" s="36"/>
      <c r="AQ28" s="36"/>
      <c r="AR28" s="39"/>
      <c r="BE28" s="290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303">
        <v>0.21</v>
      </c>
      <c r="M29" s="302"/>
      <c r="N29" s="302"/>
      <c r="O29" s="302"/>
      <c r="P29" s="302"/>
      <c r="Q29" s="41"/>
      <c r="R29" s="41"/>
      <c r="S29" s="41"/>
      <c r="T29" s="41"/>
      <c r="U29" s="41"/>
      <c r="V29" s="41"/>
      <c r="W29" s="301">
        <f>ROUND(AZ94, 2)</f>
        <v>0</v>
      </c>
      <c r="X29" s="302"/>
      <c r="Y29" s="302"/>
      <c r="Z29" s="302"/>
      <c r="AA29" s="302"/>
      <c r="AB29" s="302"/>
      <c r="AC29" s="302"/>
      <c r="AD29" s="302"/>
      <c r="AE29" s="302"/>
      <c r="AF29" s="41"/>
      <c r="AG29" s="41"/>
      <c r="AH29" s="41"/>
      <c r="AI29" s="41"/>
      <c r="AJ29" s="41"/>
      <c r="AK29" s="301">
        <f>ROUND(AV94, 2)</f>
        <v>0</v>
      </c>
      <c r="AL29" s="302"/>
      <c r="AM29" s="302"/>
      <c r="AN29" s="302"/>
      <c r="AO29" s="302"/>
      <c r="AP29" s="41"/>
      <c r="AQ29" s="41"/>
      <c r="AR29" s="42"/>
      <c r="BE29" s="291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303">
        <v>0.15</v>
      </c>
      <c r="M30" s="302"/>
      <c r="N30" s="302"/>
      <c r="O30" s="302"/>
      <c r="P30" s="302"/>
      <c r="Q30" s="41"/>
      <c r="R30" s="41"/>
      <c r="S30" s="41"/>
      <c r="T30" s="41"/>
      <c r="U30" s="41"/>
      <c r="V30" s="41"/>
      <c r="W30" s="301">
        <f>ROUND(BA94, 2)</f>
        <v>0</v>
      </c>
      <c r="X30" s="302"/>
      <c r="Y30" s="302"/>
      <c r="Z30" s="302"/>
      <c r="AA30" s="302"/>
      <c r="AB30" s="302"/>
      <c r="AC30" s="302"/>
      <c r="AD30" s="302"/>
      <c r="AE30" s="302"/>
      <c r="AF30" s="41"/>
      <c r="AG30" s="41"/>
      <c r="AH30" s="41"/>
      <c r="AI30" s="41"/>
      <c r="AJ30" s="41"/>
      <c r="AK30" s="301">
        <f>ROUND(AW94, 2)</f>
        <v>0</v>
      </c>
      <c r="AL30" s="302"/>
      <c r="AM30" s="302"/>
      <c r="AN30" s="302"/>
      <c r="AO30" s="302"/>
      <c r="AP30" s="41"/>
      <c r="AQ30" s="41"/>
      <c r="AR30" s="42"/>
      <c r="BE30" s="291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303">
        <v>0.21</v>
      </c>
      <c r="M31" s="302"/>
      <c r="N31" s="302"/>
      <c r="O31" s="302"/>
      <c r="P31" s="302"/>
      <c r="Q31" s="41"/>
      <c r="R31" s="41"/>
      <c r="S31" s="41"/>
      <c r="T31" s="41"/>
      <c r="U31" s="41"/>
      <c r="V31" s="41"/>
      <c r="W31" s="301">
        <f>ROUND(BB94, 2)</f>
        <v>0</v>
      </c>
      <c r="X31" s="302"/>
      <c r="Y31" s="302"/>
      <c r="Z31" s="302"/>
      <c r="AA31" s="302"/>
      <c r="AB31" s="302"/>
      <c r="AC31" s="302"/>
      <c r="AD31" s="302"/>
      <c r="AE31" s="302"/>
      <c r="AF31" s="41"/>
      <c r="AG31" s="41"/>
      <c r="AH31" s="41"/>
      <c r="AI31" s="41"/>
      <c r="AJ31" s="41"/>
      <c r="AK31" s="301">
        <v>0</v>
      </c>
      <c r="AL31" s="302"/>
      <c r="AM31" s="302"/>
      <c r="AN31" s="302"/>
      <c r="AO31" s="302"/>
      <c r="AP31" s="41"/>
      <c r="AQ31" s="41"/>
      <c r="AR31" s="42"/>
      <c r="BE31" s="291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303">
        <v>0.15</v>
      </c>
      <c r="M32" s="302"/>
      <c r="N32" s="302"/>
      <c r="O32" s="302"/>
      <c r="P32" s="302"/>
      <c r="Q32" s="41"/>
      <c r="R32" s="41"/>
      <c r="S32" s="41"/>
      <c r="T32" s="41"/>
      <c r="U32" s="41"/>
      <c r="V32" s="41"/>
      <c r="W32" s="301">
        <f>ROUND(BC94, 2)</f>
        <v>0</v>
      </c>
      <c r="X32" s="302"/>
      <c r="Y32" s="302"/>
      <c r="Z32" s="302"/>
      <c r="AA32" s="302"/>
      <c r="AB32" s="302"/>
      <c r="AC32" s="302"/>
      <c r="AD32" s="302"/>
      <c r="AE32" s="302"/>
      <c r="AF32" s="41"/>
      <c r="AG32" s="41"/>
      <c r="AH32" s="41"/>
      <c r="AI32" s="41"/>
      <c r="AJ32" s="41"/>
      <c r="AK32" s="301">
        <v>0</v>
      </c>
      <c r="AL32" s="302"/>
      <c r="AM32" s="302"/>
      <c r="AN32" s="302"/>
      <c r="AO32" s="302"/>
      <c r="AP32" s="41"/>
      <c r="AQ32" s="41"/>
      <c r="AR32" s="42"/>
      <c r="BE32" s="291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303">
        <v>0</v>
      </c>
      <c r="M33" s="302"/>
      <c r="N33" s="302"/>
      <c r="O33" s="302"/>
      <c r="P33" s="302"/>
      <c r="Q33" s="41"/>
      <c r="R33" s="41"/>
      <c r="S33" s="41"/>
      <c r="T33" s="41"/>
      <c r="U33" s="41"/>
      <c r="V33" s="41"/>
      <c r="W33" s="301">
        <f>ROUND(BD94, 2)</f>
        <v>0</v>
      </c>
      <c r="X33" s="302"/>
      <c r="Y33" s="302"/>
      <c r="Z33" s="302"/>
      <c r="AA33" s="302"/>
      <c r="AB33" s="302"/>
      <c r="AC33" s="302"/>
      <c r="AD33" s="302"/>
      <c r="AE33" s="302"/>
      <c r="AF33" s="41"/>
      <c r="AG33" s="41"/>
      <c r="AH33" s="41"/>
      <c r="AI33" s="41"/>
      <c r="AJ33" s="41"/>
      <c r="AK33" s="301">
        <v>0</v>
      </c>
      <c r="AL33" s="302"/>
      <c r="AM33" s="302"/>
      <c r="AN33" s="302"/>
      <c r="AO33" s="302"/>
      <c r="AP33" s="41"/>
      <c r="AQ33" s="41"/>
      <c r="AR33" s="42"/>
      <c r="BE33" s="29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0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307" t="s">
        <v>47</v>
      </c>
      <c r="Y35" s="305"/>
      <c r="Z35" s="305"/>
      <c r="AA35" s="305"/>
      <c r="AB35" s="305"/>
      <c r="AC35" s="45"/>
      <c r="AD35" s="45"/>
      <c r="AE35" s="45"/>
      <c r="AF35" s="45"/>
      <c r="AG35" s="45"/>
      <c r="AH35" s="45"/>
      <c r="AI35" s="45"/>
      <c r="AJ35" s="45"/>
      <c r="AK35" s="304">
        <f>SUM(AK26:AK33)</f>
        <v>0</v>
      </c>
      <c r="AL35" s="305"/>
      <c r="AM35" s="305"/>
      <c r="AN35" s="305"/>
      <c r="AO35" s="30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20181131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8" t="str">
        <f>K6</f>
        <v>Rekonstrukce ul. Chrjukinova, Ostrava-Zábřeh – 1. ETAPA</v>
      </c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269"/>
      <c r="AL85" s="269"/>
      <c r="AM85" s="269"/>
      <c r="AN85" s="269"/>
      <c r="AO85" s="269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ul. Chrjukinova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0" t="str">
        <f>IF(AN8= "","",AN8)</f>
        <v>11. 3. 2021</v>
      </c>
      <c r="AN87" s="27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 –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1" t="str">
        <f>IF(E17="","",E17)</f>
        <v>Ing. Roman Fildán</v>
      </c>
      <c r="AN89" s="272"/>
      <c r="AO89" s="272"/>
      <c r="AP89" s="272"/>
      <c r="AQ89" s="36"/>
      <c r="AR89" s="39"/>
      <c r="AS89" s="273" t="s">
        <v>55</v>
      </c>
      <c r="AT89" s="27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71" t="str">
        <f>IF(E20="","",E20)</f>
        <v>Ing. Roman Fildán</v>
      </c>
      <c r="AN90" s="272"/>
      <c r="AO90" s="272"/>
      <c r="AP90" s="272"/>
      <c r="AQ90" s="36"/>
      <c r="AR90" s="39"/>
      <c r="AS90" s="275"/>
      <c r="AT90" s="27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7"/>
      <c r="AT91" s="27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9" t="s">
        <v>56</v>
      </c>
      <c r="D92" s="280"/>
      <c r="E92" s="280"/>
      <c r="F92" s="280"/>
      <c r="G92" s="280"/>
      <c r="H92" s="73"/>
      <c r="I92" s="282" t="s">
        <v>57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1" t="s">
        <v>58</v>
      </c>
      <c r="AH92" s="280"/>
      <c r="AI92" s="280"/>
      <c r="AJ92" s="280"/>
      <c r="AK92" s="280"/>
      <c r="AL92" s="280"/>
      <c r="AM92" s="280"/>
      <c r="AN92" s="282" t="s">
        <v>59</v>
      </c>
      <c r="AO92" s="280"/>
      <c r="AP92" s="283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7">
        <f>ROUND(SUM(AG95:AG100),2)</f>
        <v>0</v>
      </c>
      <c r="AH94" s="287"/>
      <c r="AI94" s="287"/>
      <c r="AJ94" s="287"/>
      <c r="AK94" s="287"/>
      <c r="AL94" s="287"/>
      <c r="AM94" s="287"/>
      <c r="AN94" s="288">
        <f t="shared" ref="AN94:AN100" si="0">SUM(AG94,AT94)</f>
        <v>0</v>
      </c>
      <c r="AO94" s="288"/>
      <c r="AP94" s="288"/>
      <c r="AQ94" s="85" t="s">
        <v>1</v>
      </c>
      <c r="AR94" s="86"/>
      <c r="AS94" s="87">
        <f>ROUND(SUM(AS95:AS100),2)</f>
        <v>0</v>
      </c>
      <c r="AT94" s="88">
        <f t="shared" ref="AT94:AT100" si="1">ROUND(SUM(AV94:AW94),2)</f>
        <v>0</v>
      </c>
      <c r="AU94" s="89">
        <f>ROUND(SUM(AU95:AU100),5)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ROUND(SUM(AZ95:AZ100),2)</f>
        <v>0</v>
      </c>
      <c r="BA94" s="88">
        <f>ROUND(SUM(BA95:BA100),2)</f>
        <v>0</v>
      </c>
      <c r="BB94" s="88">
        <f>ROUND(SUM(BB95:BB100),2)</f>
        <v>0</v>
      </c>
      <c r="BC94" s="88">
        <f>ROUND(SUM(BC95:BC100),2)</f>
        <v>0</v>
      </c>
      <c r="BD94" s="90">
        <f>ROUND(SUM(BD95:BD100),2)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84" t="s">
        <v>80</v>
      </c>
      <c r="E95" s="284"/>
      <c r="F95" s="284"/>
      <c r="G95" s="284"/>
      <c r="H95" s="284"/>
      <c r="I95" s="96"/>
      <c r="J95" s="284" t="s">
        <v>81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5">
        <f>'000 - vedlejší rozpočtové...'!J30</f>
        <v>0</v>
      </c>
      <c r="AH95" s="286"/>
      <c r="AI95" s="286"/>
      <c r="AJ95" s="286"/>
      <c r="AK95" s="286"/>
      <c r="AL95" s="286"/>
      <c r="AM95" s="286"/>
      <c r="AN95" s="285">
        <f t="shared" si="0"/>
        <v>0</v>
      </c>
      <c r="AO95" s="286"/>
      <c r="AP95" s="286"/>
      <c r="AQ95" s="97" t="s">
        <v>82</v>
      </c>
      <c r="AR95" s="98"/>
      <c r="AS95" s="99">
        <v>0</v>
      </c>
      <c r="AT95" s="100">
        <f t="shared" si="1"/>
        <v>0</v>
      </c>
      <c r="AU95" s="101">
        <f>'000 - vedlejší rozpočtové...'!P118</f>
        <v>0</v>
      </c>
      <c r="AV95" s="100">
        <f>'000 - vedlejší rozpočtové...'!J33</f>
        <v>0</v>
      </c>
      <c r="AW95" s="100">
        <f>'000 - vedlejší rozpočtové...'!J34</f>
        <v>0</v>
      </c>
      <c r="AX95" s="100">
        <f>'000 - vedlejší rozpočtové...'!J35</f>
        <v>0</v>
      </c>
      <c r="AY95" s="100">
        <f>'000 - vedlejší rozpočtové...'!J36</f>
        <v>0</v>
      </c>
      <c r="AZ95" s="100">
        <f>'000 - vedlejší rozpočtové...'!F33</f>
        <v>0</v>
      </c>
      <c r="BA95" s="100">
        <f>'000 - vedlejší rozpočtové...'!F34</f>
        <v>0</v>
      </c>
      <c r="BB95" s="100">
        <f>'000 - vedlejší rozpočtové...'!F35</f>
        <v>0</v>
      </c>
      <c r="BC95" s="100">
        <f>'000 - vedlejší rozpočtové...'!F36</f>
        <v>0</v>
      </c>
      <c r="BD95" s="102">
        <f>'000 - vedlejší rozpočtové...'!F37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79</v>
      </c>
      <c r="B96" s="94"/>
      <c r="C96" s="95"/>
      <c r="D96" s="284" t="s">
        <v>86</v>
      </c>
      <c r="E96" s="284"/>
      <c r="F96" s="284"/>
      <c r="G96" s="284"/>
      <c r="H96" s="284"/>
      <c r="I96" s="96"/>
      <c r="J96" s="284" t="s">
        <v>87</v>
      </c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5">
        <f>'001 - SO 101 ZPEVNĚNÉ PLOCHY'!J30</f>
        <v>0</v>
      </c>
      <c r="AH96" s="286"/>
      <c r="AI96" s="286"/>
      <c r="AJ96" s="286"/>
      <c r="AK96" s="286"/>
      <c r="AL96" s="286"/>
      <c r="AM96" s="286"/>
      <c r="AN96" s="285">
        <f t="shared" si="0"/>
        <v>0</v>
      </c>
      <c r="AO96" s="286"/>
      <c r="AP96" s="286"/>
      <c r="AQ96" s="97" t="s">
        <v>82</v>
      </c>
      <c r="AR96" s="98"/>
      <c r="AS96" s="99">
        <v>0</v>
      </c>
      <c r="AT96" s="100">
        <f t="shared" si="1"/>
        <v>0</v>
      </c>
      <c r="AU96" s="101">
        <f>'001 - SO 101 ZPEVNĚNÉ PLOCHY'!P127</f>
        <v>0</v>
      </c>
      <c r="AV96" s="100">
        <f>'001 - SO 101 ZPEVNĚNÉ PLOCHY'!J33</f>
        <v>0</v>
      </c>
      <c r="AW96" s="100">
        <f>'001 - SO 101 ZPEVNĚNÉ PLOCHY'!J34</f>
        <v>0</v>
      </c>
      <c r="AX96" s="100">
        <f>'001 - SO 101 ZPEVNĚNÉ PLOCHY'!J35</f>
        <v>0</v>
      </c>
      <c r="AY96" s="100">
        <f>'001 - SO 101 ZPEVNĚNÉ PLOCHY'!J36</f>
        <v>0</v>
      </c>
      <c r="AZ96" s="100">
        <f>'001 - SO 101 ZPEVNĚNÉ PLOCHY'!F33</f>
        <v>0</v>
      </c>
      <c r="BA96" s="100">
        <f>'001 - SO 101 ZPEVNĚNÉ PLOCHY'!F34</f>
        <v>0</v>
      </c>
      <c r="BB96" s="100">
        <f>'001 - SO 101 ZPEVNĚNÉ PLOCHY'!F35</f>
        <v>0</v>
      </c>
      <c r="BC96" s="100">
        <f>'001 - SO 101 ZPEVNĚNÉ PLOCHY'!F36</f>
        <v>0</v>
      </c>
      <c r="BD96" s="102">
        <f>'001 - SO 101 ZPEVNĚNÉ PLOCHY'!F37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24.75" customHeight="1">
      <c r="A97" s="93" t="s">
        <v>79</v>
      </c>
      <c r="B97" s="94"/>
      <c r="C97" s="95"/>
      <c r="D97" s="284" t="s">
        <v>89</v>
      </c>
      <c r="E97" s="284"/>
      <c r="F97" s="284"/>
      <c r="G97" s="284"/>
      <c r="H97" s="284"/>
      <c r="I97" s="96"/>
      <c r="J97" s="284" t="s">
        <v>90</v>
      </c>
      <c r="K97" s="284"/>
      <c r="L97" s="284"/>
      <c r="M97" s="284"/>
      <c r="N97" s="284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85">
        <f>'002 - SO 301 PŘELOŽKA JED...'!J30</f>
        <v>0</v>
      </c>
      <c r="AH97" s="286"/>
      <c r="AI97" s="286"/>
      <c r="AJ97" s="286"/>
      <c r="AK97" s="286"/>
      <c r="AL97" s="286"/>
      <c r="AM97" s="286"/>
      <c r="AN97" s="285">
        <f t="shared" si="0"/>
        <v>0</v>
      </c>
      <c r="AO97" s="286"/>
      <c r="AP97" s="286"/>
      <c r="AQ97" s="97" t="s">
        <v>82</v>
      </c>
      <c r="AR97" s="98"/>
      <c r="AS97" s="99">
        <v>0</v>
      </c>
      <c r="AT97" s="100">
        <f t="shared" si="1"/>
        <v>0</v>
      </c>
      <c r="AU97" s="101">
        <f>'002 - SO 301 PŘELOŽKA JED...'!P124</f>
        <v>0</v>
      </c>
      <c r="AV97" s="100">
        <f>'002 - SO 301 PŘELOŽKA JED...'!J33</f>
        <v>0</v>
      </c>
      <c r="AW97" s="100">
        <f>'002 - SO 301 PŘELOŽKA JED...'!J34</f>
        <v>0</v>
      </c>
      <c r="AX97" s="100">
        <f>'002 - SO 301 PŘELOŽKA JED...'!J35</f>
        <v>0</v>
      </c>
      <c r="AY97" s="100">
        <f>'002 - SO 301 PŘELOŽKA JED...'!J36</f>
        <v>0</v>
      </c>
      <c r="AZ97" s="100">
        <f>'002 - SO 301 PŘELOŽKA JED...'!F33</f>
        <v>0</v>
      </c>
      <c r="BA97" s="100">
        <f>'002 - SO 301 PŘELOŽKA JED...'!F34</f>
        <v>0</v>
      </c>
      <c r="BB97" s="100">
        <f>'002 - SO 301 PŘELOŽKA JED...'!F35</f>
        <v>0</v>
      </c>
      <c r="BC97" s="100">
        <f>'002 - SO 301 PŘELOŽKA JED...'!F36</f>
        <v>0</v>
      </c>
      <c r="BD97" s="102">
        <f>'002 - SO 301 PŘELOŽKA JED...'!F37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16.5" customHeight="1">
      <c r="A98" s="93" t="s">
        <v>79</v>
      </c>
      <c r="B98" s="94"/>
      <c r="C98" s="95"/>
      <c r="D98" s="284" t="s">
        <v>92</v>
      </c>
      <c r="E98" s="284"/>
      <c r="F98" s="284"/>
      <c r="G98" s="284"/>
      <c r="H98" s="284"/>
      <c r="I98" s="96"/>
      <c r="J98" s="284" t="s">
        <v>93</v>
      </c>
      <c r="K98" s="284"/>
      <c r="L98" s="284"/>
      <c r="M98" s="284"/>
      <c r="N98" s="284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284"/>
      <c r="AD98" s="284"/>
      <c r="AE98" s="284"/>
      <c r="AF98" s="284"/>
      <c r="AG98" s="285">
        <f>'003 - SO 302 DEŠŤOVÁ KANA...'!J30</f>
        <v>0</v>
      </c>
      <c r="AH98" s="286"/>
      <c r="AI98" s="286"/>
      <c r="AJ98" s="286"/>
      <c r="AK98" s="286"/>
      <c r="AL98" s="286"/>
      <c r="AM98" s="286"/>
      <c r="AN98" s="285">
        <f t="shared" si="0"/>
        <v>0</v>
      </c>
      <c r="AO98" s="286"/>
      <c r="AP98" s="286"/>
      <c r="AQ98" s="97" t="s">
        <v>82</v>
      </c>
      <c r="AR98" s="98"/>
      <c r="AS98" s="99">
        <v>0</v>
      </c>
      <c r="AT98" s="100">
        <f t="shared" si="1"/>
        <v>0</v>
      </c>
      <c r="AU98" s="101">
        <f>'003 - SO 302 DEŠŤOVÁ KANA...'!P124</f>
        <v>0</v>
      </c>
      <c r="AV98" s="100">
        <f>'003 - SO 302 DEŠŤOVÁ KANA...'!J33</f>
        <v>0</v>
      </c>
      <c r="AW98" s="100">
        <f>'003 - SO 302 DEŠŤOVÁ KANA...'!J34</f>
        <v>0</v>
      </c>
      <c r="AX98" s="100">
        <f>'003 - SO 302 DEŠŤOVÁ KANA...'!J35</f>
        <v>0</v>
      </c>
      <c r="AY98" s="100">
        <f>'003 - SO 302 DEŠŤOVÁ KANA...'!J36</f>
        <v>0</v>
      </c>
      <c r="AZ98" s="100">
        <f>'003 - SO 302 DEŠŤOVÁ KANA...'!F33</f>
        <v>0</v>
      </c>
      <c r="BA98" s="100">
        <f>'003 - SO 302 DEŠŤOVÁ KANA...'!F34</f>
        <v>0</v>
      </c>
      <c r="BB98" s="100">
        <f>'003 - SO 302 DEŠŤOVÁ KANA...'!F35</f>
        <v>0</v>
      </c>
      <c r="BC98" s="100">
        <f>'003 - SO 302 DEŠŤOVÁ KANA...'!F36</f>
        <v>0</v>
      </c>
      <c r="BD98" s="102">
        <f>'003 - SO 302 DEŠŤOVÁ KANA...'!F37</f>
        <v>0</v>
      </c>
      <c r="BT98" s="103" t="s">
        <v>83</v>
      </c>
      <c r="BV98" s="103" t="s">
        <v>77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7" customFormat="1" ht="16.5" customHeight="1">
      <c r="A99" s="93" t="s">
        <v>79</v>
      </c>
      <c r="B99" s="94"/>
      <c r="C99" s="95"/>
      <c r="D99" s="284" t="s">
        <v>95</v>
      </c>
      <c r="E99" s="284"/>
      <c r="F99" s="284"/>
      <c r="G99" s="284"/>
      <c r="H99" s="284"/>
      <c r="I99" s="96"/>
      <c r="J99" s="284" t="s">
        <v>96</v>
      </c>
      <c r="K99" s="284"/>
      <c r="L99" s="284"/>
      <c r="M99" s="284"/>
      <c r="N99" s="284"/>
      <c r="O99" s="284"/>
      <c r="P99" s="284"/>
      <c r="Q99" s="284"/>
      <c r="R99" s="284"/>
      <c r="S99" s="284"/>
      <c r="T99" s="284"/>
      <c r="U99" s="284"/>
      <c r="V99" s="284"/>
      <c r="W99" s="284"/>
      <c r="X99" s="284"/>
      <c r="Y99" s="284"/>
      <c r="Z99" s="284"/>
      <c r="AA99" s="284"/>
      <c r="AB99" s="284"/>
      <c r="AC99" s="284"/>
      <c r="AD99" s="284"/>
      <c r="AE99" s="284"/>
      <c r="AF99" s="284"/>
      <c r="AG99" s="285">
        <f>'004 - SO 401 VEŘEJNÉ OSVĚ...'!J30</f>
        <v>0</v>
      </c>
      <c r="AH99" s="286"/>
      <c r="AI99" s="286"/>
      <c r="AJ99" s="286"/>
      <c r="AK99" s="286"/>
      <c r="AL99" s="286"/>
      <c r="AM99" s="286"/>
      <c r="AN99" s="285">
        <f t="shared" si="0"/>
        <v>0</v>
      </c>
      <c r="AO99" s="286"/>
      <c r="AP99" s="286"/>
      <c r="AQ99" s="97" t="s">
        <v>82</v>
      </c>
      <c r="AR99" s="98"/>
      <c r="AS99" s="99">
        <v>0</v>
      </c>
      <c r="AT99" s="100">
        <f t="shared" si="1"/>
        <v>0</v>
      </c>
      <c r="AU99" s="101">
        <f>'004 - SO 401 VEŘEJNÉ OSVĚ...'!P124</f>
        <v>0</v>
      </c>
      <c r="AV99" s="100">
        <f>'004 - SO 401 VEŘEJNÉ OSVĚ...'!J33</f>
        <v>0</v>
      </c>
      <c r="AW99" s="100">
        <f>'004 - SO 401 VEŘEJNÉ OSVĚ...'!J34</f>
        <v>0</v>
      </c>
      <c r="AX99" s="100">
        <f>'004 - SO 401 VEŘEJNÉ OSVĚ...'!J35</f>
        <v>0</v>
      </c>
      <c r="AY99" s="100">
        <f>'004 - SO 401 VEŘEJNÉ OSVĚ...'!J36</f>
        <v>0</v>
      </c>
      <c r="AZ99" s="100">
        <f>'004 - SO 401 VEŘEJNÉ OSVĚ...'!F33</f>
        <v>0</v>
      </c>
      <c r="BA99" s="100">
        <f>'004 - SO 401 VEŘEJNÉ OSVĚ...'!F34</f>
        <v>0</v>
      </c>
      <c r="BB99" s="100">
        <f>'004 - SO 401 VEŘEJNÉ OSVĚ...'!F35</f>
        <v>0</v>
      </c>
      <c r="BC99" s="100">
        <f>'004 - SO 401 VEŘEJNÉ OSVĚ...'!F36</f>
        <v>0</v>
      </c>
      <c r="BD99" s="102">
        <f>'004 - SO 401 VEŘEJNÉ OSVĚ...'!F37</f>
        <v>0</v>
      </c>
      <c r="BT99" s="103" t="s">
        <v>83</v>
      </c>
      <c r="BV99" s="103" t="s">
        <v>77</v>
      </c>
      <c r="BW99" s="103" t="s">
        <v>97</v>
      </c>
      <c r="BX99" s="103" t="s">
        <v>5</v>
      </c>
      <c r="CL99" s="103" t="s">
        <v>1</v>
      </c>
      <c r="CM99" s="103" t="s">
        <v>85</v>
      </c>
    </row>
    <row r="100" spans="1:91" s="7" customFormat="1" ht="16.5" customHeight="1">
      <c r="A100" s="93" t="s">
        <v>79</v>
      </c>
      <c r="B100" s="94"/>
      <c r="C100" s="95"/>
      <c r="D100" s="284" t="s">
        <v>98</v>
      </c>
      <c r="E100" s="284"/>
      <c r="F100" s="284"/>
      <c r="G100" s="284"/>
      <c r="H100" s="284"/>
      <c r="I100" s="96"/>
      <c r="J100" s="284" t="s">
        <v>99</v>
      </c>
      <c r="K100" s="284"/>
      <c r="L100" s="284"/>
      <c r="M100" s="284"/>
      <c r="N100" s="284"/>
      <c r="O100" s="284"/>
      <c r="P100" s="284"/>
      <c r="Q100" s="284"/>
      <c r="R100" s="284"/>
      <c r="S100" s="284"/>
      <c r="T100" s="284"/>
      <c r="U100" s="284"/>
      <c r="V100" s="284"/>
      <c r="W100" s="284"/>
      <c r="X100" s="284"/>
      <c r="Y100" s="284"/>
      <c r="Z100" s="284"/>
      <c r="AA100" s="284"/>
      <c r="AB100" s="284"/>
      <c r="AC100" s="284"/>
      <c r="AD100" s="284"/>
      <c r="AE100" s="284"/>
      <c r="AF100" s="284"/>
      <c r="AG100" s="285">
        <f>'005 - 5-LETÁ UDRŽOVACÍ PÉČE'!J30</f>
        <v>0</v>
      </c>
      <c r="AH100" s="286"/>
      <c r="AI100" s="286"/>
      <c r="AJ100" s="286"/>
      <c r="AK100" s="286"/>
      <c r="AL100" s="286"/>
      <c r="AM100" s="286"/>
      <c r="AN100" s="285">
        <f t="shared" si="0"/>
        <v>0</v>
      </c>
      <c r="AO100" s="286"/>
      <c r="AP100" s="286"/>
      <c r="AQ100" s="97" t="s">
        <v>82</v>
      </c>
      <c r="AR100" s="98"/>
      <c r="AS100" s="104">
        <v>0</v>
      </c>
      <c r="AT100" s="105">
        <f t="shared" si="1"/>
        <v>0</v>
      </c>
      <c r="AU100" s="106">
        <f>'005 - 5-LETÁ UDRŽOVACÍ PÉČE'!P127</f>
        <v>0</v>
      </c>
      <c r="AV100" s="105">
        <f>'005 - 5-LETÁ UDRŽOVACÍ PÉČE'!J33</f>
        <v>0</v>
      </c>
      <c r="AW100" s="105">
        <f>'005 - 5-LETÁ UDRŽOVACÍ PÉČE'!J34</f>
        <v>0</v>
      </c>
      <c r="AX100" s="105">
        <f>'005 - 5-LETÁ UDRŽOVACÍ PÉČE'!J35</f>
        <v>0</v>
      </c>
      <c r="AY100" s="105">
        <f>'005 - 5-LETÁ UDRŽOVACÍ PÉČE'!J36</f>
        <v>0</v>
      </c>
      <c r="AZ100" s="105">
        <f>'005 - 5-LETÁ UDRŽOVACÍ PÉČE'!F33</f>
        <v>0</v>
      </c>
      <c r="BA100" s="105">
        <f>'005 - 5-LETÁ UDRŽOVACÍ PÉČE'!F34</f>
        <v>0</v>
      </c>
      <c r="BB100" s="105">
        <f>'005 - 5-LETÁ UDRŽOVACÍ PÉČE'!F35</f>
        <v>0</v>
      </c>
      <c r="BC100" s="105">
        <f>'005 - 5-LETÁ UDRŽOVACÍ PÉČE'!F36</f>
        <v>0</v>
      </c>
      <c r="BD100" s="107">
        <f>'005 - 5-LETÁ UDRŽOVACÍ PÉČE'!F37</f>
        <v>0</v>
      </c>
      <c r="BT100" s="103" t="s">
        <v>83</v>
      </c>
      <c r="BV100" s="103" t="s">
        <v>77</v>
      </c>
      <c r="BW100" s="103" t="s">
        <v>100</v>
      </c>
      <c r="BX100" s="103" t="s">
        <v>5</v>
      </c>
      <c r="CL100" s="103" t="s">
        <v>1</v>
      </c>
      <c r="CM100" s="103" t="s">
        <v>85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XuaNeKm1EBIB+dfdqoYimGBrEyUCdQAHQaCivgAuZ6mhl4jk6yefeErSMZJSshbLWR30QXgL8rS4+LziLqnfXw==" saltValue="NNuEvohCtZcUOs3KiFkjRhsHd8U869d8KjG2AVM7jH7NuAlMHVU90HUzZYuEvrAoeYBDxQMiTLrGpw06BXi4P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0 - vedlejší rozpočtové...'!C2" display="/"/>
    <hyperlink ref="A96" location="'001 - SO 101 ZPEVNĚNÉ PLOCHY'!C2" display="/"/>
    <hyperlink ref="A97" location="'002 - SO 301 PŘELOŽKA JED...'!C2" display="/"/>
    <hyperlink ref="A98" location="'003 - SO 302 DEŠŤOVÁ KANA...'!C2" display="/"/>
    <hyperlink ref="A99" location="'004 - SO 401 VEŘEJNÉ OSVĚ...'!C2" display="/"/>
    <hyperlink ref="A100" location="'005 - 5-LETÁ UDRŽOVACÍ PÉČ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84</v>
      </c>
      <c r="AZ2" s="108" t="s">
        <v>101</v>
      </c>
      <c r="BA2" s="108" t="s">
        <v>101</v>
      </c>
      <c r="BB2" s="108" t="s">
        <v>102</v>
      </c>
      <c r="BC2" s="108" t="s">
        <v>103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56" s="1" customFormat="1" ht="24.95" customHeight="1">
      <c r="B4" s="20"/>
      <c r="D4" s="111" t="s">
        <v>104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16.5" customHeight="1">
      <c r="B7" s="20"/>
      <c r="E7" s="309" t="str">
        <f>'Rekapitulace stavby'!K6</f>
        <v>Rekonstrukce ul. Chrjukinova, Ostrava-Zábřeh – 1. ETAPA</v>
      </c>
      <c r="F7" s="310"/>
      <c r="G7" s="310"/>
      <c r="H7" s="310"/>
      <c r="L7" s="20"/>
    </row>
    <row r="8" spans="1:56" s="2" customFormat="1" ht="12" customHeight="1">
      <c r="A8" s="34"/>
      <c r="B8" s="39"/>
      <c r="C8" s="34"/>
      <c r="D8" s="113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1" t="s">
        <v>106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11. 3. 2021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ROUND((SUM(BE118:BE151)),  2)</f>
        <v>0</v>
      </c>
      <c r="G33" s="34"/>
      <c r="H33" s="34"/>
      <c r="I33" s="125">
        <v>0.21</v>
      </c>
      <c r="J33" s="124">
        <f>ROUND(((SUM(BE118:BE151))*I33),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ROUND((SUM(BF118:BF151)),  2)</f>
        <v>0</v>
      </c>
      <c r="G34" s="34"/>
      <c r="H34" s="34"/>
      <c r="I34" s="125">
        <v>0.15</v>
      </c>
      <c r="J34" s="124">
        <f>ROUND(((SUM(BF118:BF151))*I34),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ROUND((SUM(BG118:BG151)),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ROUND((SUM(BH118:BH151)),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ROUND((SUM(BI118:BI151)),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Rekonstrukce ul. Chrjukinova, Ostrava-Zábřeh – 1. ETAPA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000 - vedlejší rozpočtové náklady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Chrjukinova</v>
      </c>
      <c r="G89" s="36"/>
      <c r="H89" s="36"/>
      <c r="I89" s="29" t="s">
        <v>22</v>
      </c>
      <c r="J89" s="66" t="str">
        <f>IF(J12="","",J12)</f>
        <v>11. 3. 2021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110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113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6" t="str">
        <f>E7</f>
        <v>Rekonstrukce ul. Chrjukinova, Ostrava-Zábřeh – 1. ETAPA</v>
      </c>
      <c r="F108" s="317"/>
      <c r="G108" s="317"/>
      <c r="H108" s="317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8" t="str">
        <f>E9</f>
        <v>000 - vedlejší rozpočtové náklady</v>
      </c>
      <c r="F110" s="318"/>
      <c r="G110" s="318"/>
      <c r="H110" s="31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Chrjukinova</v>
      </c>
      <c r="G112" s="36"/>
      <c r="H112" s="36"/>
      <c r="I112" s="29" t="s">
        <v>22</v>
      </c>
      <c r="J112" s="66" t="str">
        <f>IF(J12="","",J12)</f>
        <v>11. 3. 2021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Ing. Roman Fildán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0"/>
      <c r="B117" s="161"/>
      <c r="C117" s="162" t="s">
        <v>115</v>
      </c>
      <c r="D117" s="163" t="s">
        <v>60</v>
      </c>
      <c r="E117" s="163" t="s">
        <v>56</v>
      </c>
      <c r="F117" s="163" t="s">
        <v>57</v>
      </c>
      <c r="G117" s="163" t="s">
        <v>116</v>
      </c>
      <c r="H117" s="163" t="s">
        <v>117</v>
      </c>
      <c r="I117" s="163" t="s">
        <v>118</v>
      </c>
      <c r="J117" s="164" t="s">
        <v>109</v>
      </c>
      <c r="K117" s="165" t="s">
        <v>119</v>
      </c>
      <c r="L117" s="166"/>
      <c r="M117" s="75" t="s">
        <v>1</v>
      </c>
      <c r="N117" s="76" t="s">
        <v>39</v>
      </c>
      <c r="O117" s="76" t="s">
        <v>120</v>
      </c>
      <c r="P117" s="76" t="s">
        <v>121</v>
      </c>
      <c r="Q117" s="76" t="s">
        <v>122</v>
      </c>
      <c r="R117" s="76" t="s">
        <v>123</v>
      </c>
      <c r="S117" s="76" t="s">
        <v>124</v>
      </c>
      <c r="T117" s="77" t="s">
        <v>125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9" customHeight="1">
      <c r="A118" s="34"/>
      <c r="B118" s="35"/>
      <c r="C118" s="82" t="s">
        <v>126</v>
      </c>
      <c r="D118" s="36"/>
      <c r="E118" s="36"/>
      <c r="F118" s="36"/>
      <c r="G118" s="36"/>
      <c r="H118" s="36"/>
      <c r="I118" s="36"/>
      <c r="J118" s="167">
        <f>BK118</f>
        <v>0</v>
      </c>
      <c r="K118" s="36"/>
      <c r="L118" s="39"/>
      <c r="M118" s="78"/>
      <c r="N118" s="168"/>
      <c r="O118" s="79"/>
      <c r="P118" s="169">
        <f>P119</f>
        <v>0</v>
      </c>
      <c r="Q118" s="79"/>
      <c r="R118" s="169">
        <f>R119</f>
        <v>0.03</v>
      </c>
      <c r="S118" s="79"/>
      <c r="T118" s="17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111</v>
      </c>
      <c r="BK118" s="171">
        <f>BK119</f>
        <v>0</v>
      </c>
    </row>
    <row r="119" spans="1:65" s="12" customFormat="1" ht="25.9" customHeight="1">
      <c r="B119" s="172"/>
      <c r="C119" s="173"/>
      <c r="D119" s="174" t="s">
        <v>74</v>
      </c>
      <c r="E119" s="175" t="s">
        <v>127</v>
      </c>
      <c r="F119" s="175" t="s">
        <v>128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P120</f>
        <v>0</v>
      </c>
      <c r="Q119" s="180"/>
      <c r="R119" s="181">
        <f>R120</f>
        <v>0.03</v>
      </c>
      <c r="S119" s="180"/>
      <c r="T119" s="182">
        <f>T120</f>
        <v>0</v>
      </c>
      <c r="AR119" s="183" t="s">
        <v>129</v>
      </c>
      <c r="AT119" s="184" t="s">
        <v>74</v>
      </c>
      <c r="AU119" s="184" t="s">
        <v>75</v>
      </c>
      <c r="AY119" s="183" t="s">
        <v>130</v>
      </c>
      <c r="BK119" s="185">
        <f>BK120</f>
        <v>0</v>
      </c>
    </row>
    <row r="120" spans="1:65" s="12" customFormat="1" ht="22.9" customHeight="1">
      <c r="B120" s="172"/>
      <c r="C120" s="173"/>
      <c r="D120" s="174" t="s">
        <v>74</v>
      </c>
      <c r="E120" s="186" t="s">
        <v>83</v>
      </c>
      <c r="F120" s="186" t="s">
        <v>131</v>
      </c>
      <c r="G120" s="173"/>
      <c r="H120" s="173"/>
      <c r="I120" s="176"/>
      <c r="J120" s="187">
        <f>BK120</f>
        <v>0</v>
      </c>
      <c r="K120" s="173"/>
      <c r="L120" s="178"/>
      <c r="M120" s="179"/>
      <c r="N120" s="180"/>
      <c r="O120" s="180"/>
      <c r="P120" s="181">
        <f>SUM(P121:P151)</f>
        <v>0</v>
      </c>
      <c r="Q120" s="180"/>
      <c r="R120" s="181">
        <f>SUM(R121:R151)</f>
        <v>0.03</v>
      </c>
      <c r="S120" s="180"/>
      <c r="T120" s="182">
        <f>SUM(T121:T151)</f>
        <v>0</v>
      </c>
      <c r="AR120" s="183" t="s">
        <v>129</v>
      </c>
      <c r="AT120" s="184" t="s">
        <v>74</v>
      </c>
      <c r="AU120" s="184" t="s">
        <v>83</v>
      </c>
      <c r="AY120" s="183" t="s">
        <v>130</v>
      </c>
      <c r="BK120" s="185">
        <f>SUM(BK121:BK151)</f>
        <v>0</v>
      </c>
    </row>
    <row r="121" spans="1:65" s="2" customFormat="1" ht="16.5" customHeight="1">
      <c r="A121" s="34"/>
      <c r="B121" s="35"/>
      <c r="C121" s="188" t="s">
        <v>83</v>
      </c>
      <c r="D121" s="188" t="s">
        <v>132</v>
      </c>
      <c r="E121" s="189" t="s">
        <v>86</v>
      </c>
      <c r="F121" s="190" t="s">
        <v>133</v>
      </c>
      <c r="G121" s="191" t="s">
        <v>134</v>
      </c>
      <c r="H121" s="192">
        <v>1</v>
      </c>
      <c r="I121" s="193"/>
      <c r="J121" s="194">
        <f t="shared" ref="J121:J130" si="0">ROUND(I121*H121,2)</f>
        <v>0</v>
      </c>
      <c r="K121" s="195"/>
      <c r="L121" s="196"/>
      <c r="M121" s="197" t="s">
        <v>1</v>
      </c>
      <c r="N121" s="198" t="s">
        <v>40</v>
      </c>
      <c r="O121" s="71"/>
      <c r="P121" s="199">
        <f t="shared" ref="P121:P130" si="1">O121*H121</f>
        <v>0</v>
      </c>
      <c r="Q121" s="199">
        <v>0</v>
      </c>
      <c r="R121" s="199">
        <f t="shared" ref="R121:R130" si="2">Q121*H121</f>
        <v>0</v>
      </c>
      <c r="S121" s="199">
        <v>0</v>
      </c>
      <c r="T121" s="200">
        <f t="shared" ref="T121:T130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135</v>
      </c>
      <c r="AT121" s="201" t="s">
        <v>132</v>
      </c>
      <c r="AU121" s="201" t="s">
        <v>85</v>
      </c>
      <c r="AY121" s="17" t="s">
        <v>130</v>
      </c>
      <c r="BE121" s="202">
        <f t="shared" ref="BE121:BE130" si="4">IF(N121="základní",J121,0)</f>
        <v>0</v>
      </c>
      <c r="BF121" s="202">
        <f t="shared" ref="BF121:BF130" si="5">IF(N121="snížená",J121,0)</f>
        <v>0</v>
      </c>
      <c r="BG121" s="202">
        <f t="shared" ref="BG121:BG130" si="6">IF(N121="zákl. přenesená",J121,0)</f>
        <v>0</v>
      </c>
      <c r="BH121" s="202">
        <f t="shared" ref="BH121:BH130" si="7">IF(N121="sníž. přenesená",J121,0)</f>
        <v>0</v>
      </c>
      <c r="BI121" s="202">
        <f t="shared" ref="BI121:BI130" si="8">IF(N121="nulová",J121,0)</f>
        <v>0</v>
      </c>
      <c r="BJ121" s="17" t="s">
        <v>83</v>
      </c>
      <c r="BK121" s="202">
        <f t="shared" ref="BK121:BK130" si="9">ROUND(I121*H121,2)</f>
        <v>0</v>
      </c>
      <c r="BL121" s="17" t="s">
        <v>136</v>
      </c>
      <c r="BM121" s="201" t="s">
        <v>137</v>
      </c>
    </row>
    <row r="122" spans="1:65" s="2" customFormat="1" ht="33" customHeight="1">
      <c r="A122" s="34"/>
      <c r="B122" s="35"/>
      <c r="C122" s="188" t="s">
        <v>85</v>
      </c>
      <c r="D122" s="188" t="s">
        <v>132</v>
      </c>
      <c r="E122" s="189" t="s">
        <v>89</v>
      </c>
      <c r="F122" s="190" t="s">
        <v>138</v>
      </c>
      <c r="G122" s="191" t="s">
        <v>134</v>
      </c>
      <c r="H122" s="192">
        <v>1</v>
      </c>
      <c r="I122" s="193"/>
      <c r="J122" s="194">
        <f t="shared" si="0"/>
        <v>0</v>
      </c>
      <c r="K122" s="195"/>
      <c r="L122" s="196"/>
      <c r="M122" s="197" t="s">
        <v>1</v>
      </c>
      <c r="N122" s="198" t="s">
        <v>40</v>
      </c>
      <c r="O122" s="71"/>
      <c r="P122" s="199">
        <f t="shared" si="1"/>
        <v>0</v>
      </c>
      <c r="Q122" s="199">
        <v>0</v>
      </c>
      <c r="R122" s="199">
        <f t="shared" si="2"/>
        <v>0</v>
      </c>
      <c r="S122" s="199">
        <v>0</v>
      </c>
      <c r="T122" s="200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1" t="s">
        <v>135</v>
      </c>
      <c r="AT122" s="201" t="s">
        <v>132</v>
      </c>
      <c r="AU122" s="201" t="s">
        <v>85</v>
      </c>
      <c r="AY122" s="17" t="s">
        <v>130</v>
      </c>
      <c r="BE122" s="202">
        <f t="shared" si="4"/>
        <v>0</v>
      </c>
      <c r="BF122" s="202">
        <f t="shared" si="5"/>
        <v>0</v>
      </c>
      <c r="BG122" s="202">
        <f t="shared" si="6"/>
        <v>0</v>
      </c>
      <c r="BH122" s="202">
        <f t="shared" si="7"/>
        <v>0</v>
      </c>
      <c r="BI122" s="202">
        <f t="shared" si="8"/>
        <v>0</v>
      </c>
      <c r="BJ122" s="17" t="s">
        <v>83</v>
      </c>
      <c r="BK122" s="202">
        <f t="shared" si="9"/>
        <v>0</v>
      </c>
      <c r="BL122" s="17" t="s">
        <v>136</v>
      </c>
      <c r="BM122" s="201" t="s">
        <v>139</v>
      </c>
    </row>
    <row r="123" spans="1:65" s="2" customFormat="1" ht="24.2" customHeight="1">
      <c r="A123" s="34"/>
      <c r="B123" s="35"/>
      <c r="C123" s="188" t="s">
        <v>140</v>
      </c>
      <c r="D123" s="188" t="s">
        <v>132</v>
      </c>
      <c r="E123" s="189" t="s">
        <v>141</v>
      </c>
      <c r="F123" s="190" t="s">
        <v>142</v>
      </c>
      <c r="G123" s="191" t="s">
        <v>134</v>
      </c>
      <c r="H123" s="192">
        <v>1</v>
      </c>
      <c r="I123" s="193"/>
      <c r="J123" s="194">
        <f t="shared" si="0"/>
        <v>0</v>
      </c>
      <c r="K123" s="195"/>
      <c r="L123" s="196"/>
      <c r="M123" s="197" t="s">
        <v>1</v>
      </c>
      <c r="N123" s="198" t="s">
        <v>40</v>
      </c>
      <c r="O123" s="71"/>
      <c r="P123" s="199">
        <f t="shared" si="1"/>
        <v>0</v>
      </c>
      <c r="Q123" s="199">
        <v>0</v>
      </c>
      <c r="R123" s="199">
        <f t="shared" si="2"/>
        <v>0</v>
      </c>
      <c r="S123" s="199">
        <v>0</v>
      </c>
      <c r="T123" s="200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1" t="s">
        <v>135</v>
      </c>
      <c r="AT123" s="201" t="s">
        <v>132</v>
      </c>
      <c r="AU123" s="201" t="s">
        <v>85</v>
      </c>
      <c r="AY123" s="17" t="s">
        <v>130</v>
      </c>
      <c r="BE123" s="202">
        <f t="shared" si="4"/>
        <v>0</v>
      </c>
      <c r="BF123" s="202">
        <f t="shared" si="5"/>
        <v>0</v>
      </c>
      <c r="BG123" s="202">
        <f t="shared" si="6"/>
        <v>0</v>
      </c>
      <c r="BH123" s="202">
        <f t="shared" si="7"/>
        <v>0</v>
      </c>
      <c r="BI123" s="202">
        <f t="shared" si="8"/>
        <v>0</v>
      </c>
      <c r="BJ123" s="17" t="s">
        <v>83</v>
      </c>
      <c r="BK123" s="202">
        <f t="shared" si="9"/>
        <v>0</v>
      </c>
      <c r="BL123" s="17" t="s">
        <v>136</v>
      </c>
      <c r="BM123" s="201" t="s">
        <v>143</v>
      </c>
    </row>
    <row r="124" spans="1:65" s="2" customFormat="1" ht="16.5" customHeight="1">
      <c r="A124" s="34"/>
      <c r="B124" s="35"/>
      <c r="C124" s="188" t="s">
        <v>136</v>
      </c>
      <c r="D124" s="188" t="s">
        <v>132</v>
      </c>
      <c r="E124" s="189" t="s">
        <v>92</v>
      </c>
      <c r="F124" s="190" t="s">
        <v>144</v>
      </c>
      <c r="G124" s="191" t="s">
        <v>134</v>
      </c>
      <c r="H124" s="192">
        <v>1</v>
      </c>
      <c r="I124" s="193"/>
      <c r="J124" s="194">
        <f t="shared" si="0"/>
        <v>0</v>
      </c>
      <c r="K124" s="195"/>
      <c r="L124" s="196"/>
      <c r="M124" s="197" t="s">
        <v>1</v>
      </c>
      <c r="N124" s="198" t="s">
        <v>40</v>
      </c>
      <c r="O124" s="71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1" t="s">
        <v>135</v>
      </c>
      <c r="AT124" s="201" t="s">
        <v>132</v>
      </c>
      <c r="AU124" s="201" t="s">
        <v>85</v>
      </c>
      <c r="AY124" s="17" t="s">
        <v>130</v>
      </c>
      <c r="BE124" s="202">
        <f t="shared" si="4"/>
        <v>0</v>
      </c>
      <c r="BF124" s="202">
        <f t="shared" si="5"/>
        <v>0</v>
      </c>
      <c r="BG124" s="202">
        <f t="shared" si="6"/>
        <v>0</v>
      </c>
      <c r="BH124" s="202">
        <f t="shared" si="7"/>
        <v>0</v>
      </c>
      <c r="BI124" s="202">
        <f t="shared" si="8"/>
        <v>0</v>
      </c>
      <c r="BJ124" s="17" t="s">
        <v>83</v>
      </c>
      <c r="BK124" s="202">
        <f t="shared" si="9"/>
        <v>0</v>
      </c>
      <c r="BL124" s="17" t="s">
        <v>136</v>
      </c>
      <c r="BM124" s="201" t="s">
        <v>145</v>
      </c>
    </row>
    <row r="125" spans="1:65" s="2" customFormat="1" ht="21.75" customHeight="1">
      <c r="A125" s="34"/>
      <c r="B125" s="35"/>
      <c r="C125" s="188" t="s">
        <v>129</v>
      </c>
      <c r="D125" s="188" t="s">
        <v>132</v>
      </c>
      <c r="E125" s="189" t="s">
        <v>95</v>
      </c>
      <c r="F125" s="190" t="s">
        <v>146</v>
      </c>
      <c r="G125" s="191" t="s">
        <v>134</v>
      </c>
      <c r="H125" s="192">
        <v>1</v>
      </c>
      <c r="I125" s="193"/>
      <c r="J125" s="194">
        <f t="shared" si="0"/>
        <v>0</v>
      </c>
      <c r="K125" s="195"/>
      <c r="L125" s="196"/>
      <c r="M125" s="197" t="s">
        <v>1</v>
      </c>
      <c r="N125" s="198" t="s">
        <v>40</v>
      </c>
      <c r="O125" s="71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135</v>
      </c>
      <c r="AT125" s="201" t="s">
        <v>132</v>
      </c>
      <c r="AU125" s="201" t="s">
        <v>85</v>
      </c>
      <c r="AY125" s="17" t="s">
        <v>130</v>
      </c>
      <c r="BE125" s="202">
        <f t="shared" si="4"/>
        <v>0</v>
      </c>
      <c r="BF125" s="202">
        <f t="shared" si="5"/>
        <v>0</v>
      </c>
      <c r="BG125" s="202">
        <f t="shared" si="6"/>
        <v>0</v>
      </c>
      <c r="BH125" s="202">
        <f t="shared" si="7"/>
        <v>0</v>
      </c>
      <c r="BI125" s="202">
        <f t="shared" si="8"/>
        <v>0</v>
      </c>
      <c r="BJ125" s="17" t="s">
        <v>83</v>
      </c>
      <c r="BK125" s="202">
        <f t="shared" si="9"/>
        <v>0</v>
      </c>
      <c r="BL125" s="17" t="s">
        <v>136</v>
      </c>
      <c r="BM125" s="201" t="s">
        <v>147</v>
      </c>
    </row>
    <row r="126" spans="1:65" s="2" customFormat="1" ht="16.5" customHeight="1">
      <c r="A126" s="34"/>
      <c r="B126" s="35"/>
      <c r="C126" s="188" t="s">
        <v>148</v>
      </c>
      <c r="D126" s="188" t="s">
        <v>132</v>
      </c>
      <c r="E126" s="189" t="s">
        <v>98</v>
      </c>
      <c r="F126" s="190" t="s">
        <v>149</v>
      </c>
      <c r="G126" s="191" t="s">
        <v>134</v>
      </c>
      <c r="H126" s="192">
        <v>1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40</v>
      </c>
      <c r="O126" s="71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135</v>
      </c>
      <c r="AT126" s="201" t="s">
        <v>132</v>
      </c>
      <c r="AU126" s="201" t="s">
        <v>85</v>
      </c>
      <c r="AY126" s="17" t="s">
        <v>130</v>
      </c>
      <c r="BE126" s="202">
        <f t="shared" si="4"/>
        <v>0</v>
      </c>
      <c r="BF126" s="202">
        <f t="shared" si="5"/>
        <v>0</v>
      </c>
      <c r="BG126" s="202">
        <f t="shared" si="6"/>
        <v>0</v>
      </c>
      <c r="BH126" s="202">
        <f t="shared" si="7"/>
        <v>0</v>
      </c>
      <c r="BI126" s="202">
        <f t="shared" si="8"/>
        <v>0</v>
      </c>
      <c r="BJ126" s="17" t="s">
        <v>83</v>
      </c>
      <c r="BK126" s="202">
        <f t="shared" si="9"/>
        <v>0</v>
      </c>
      <c r="BL126" s="17" t="s">
        <v>136</v>
      </c>
      <c r="BM126" s="201" t="s">
        <v>150</v>
      </c>
    </row>
    <row r="127" spans="1:65" s="2" customFormat="1" ht="16.5" customHeight="1">
      <c r="A127" s="34"/>
      <c r="B127" s="35"/>
      <c r="C127" s="188" t="s">
        <v>151</v>
      </c>
      <c r="D127" s="188" t="s">
        <v>132</v>
      </c>
      <c r="E127" s="189" t="s">
        <v>152</v>
      </c>
      <c r="F127" s="190" t="s">
        <v>153</v>
      </c>
      <c r="G127" s="191" t="s">
        <v>134</v>
      </c>
      <c r="H127" s="192">
        <v>1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O127" s="71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135</v>
      </c>
      <c r="AT127" s="201" t="s">
        <v>132</v>
      </c>
      <c r="AU127" s="201" t="s">
        <v>85</v>
      </c>
      <c r="AY127" s="17" t="s">
        <v>130</v>
      </c>
      <c r="BE127" s="202">
        <f t="shared" si="4"/>
        <v>0</v>
      </c>
      <c r="BF127" s="202">
        <f t="shared" si="5"/>
        <v>0</v>
      </c>
      <c r="BG127" s="202">
        <f t="shared" si="6"/>
        <v>0</v>
      </c>
      <c r="BH127" s="202">
        <f t="shared" si="7"/>
        <v>0</v>
      </c>
      <c r="BI127" s="202">
        <f t="shared" si="8"/>
        <v>0</v>
      </c>
      <c r="BJ127" s="17" t="s">
        <v>83</v>
      </c>
      <c r="BK127" s="202">
        <f t="shared" si="9"/>
        <v>0</v>
      </c>
      <c r="BL127" s="17" t="s">
        <v>136</v>
      </c>
      <c r="BM127" s="201" t="s">
        <v>154</v>
      </c>
    </row>
    <row r="128" spans="1:65" s="2" customFormat="1" ht="24.2" customHeight="1">
      <c r="A128" s="34"/>
      <c r="B128" s="35"/>
      <c r="C128" s="188" t="s">
        <v>135</v>
      </c>
      <c r="D128" s="188" t="s">
        <v>132</v>
      </c>
      <c r="E128" s="189" t="s">
        <v>155</v>
      </c>
      <c r="F128" s="190" t="s">
        <v>156</v>
      </c>
      <c r="G128" s="191" t="s">
        <v>134</v>
      </c>
      <c r="H128" s="192">
        <v>1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40</v>
      </c>
      <c r="O128" s="71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135</v>
      </c>
      <c r="AT128" s="201" t="s">
        <v>132</v>
      </c>
      <c r="AU128" s="201" t="s">
        <v>85</v>
      </c>
      <c r="AY128" s="17" t="s">
        <v>130</v>
      </c>
      <c r="BE128" s="202">
        <f t="shared" si="4"/>
        <v>0</v>
      </c>
      <c r="BF128" s="202">
        <f t="shared" si="5"/>
        <v>0</v>
      </c>
      <c r="BG128" s="202">
        <f t="shared" si="6"/>
        <v>0</v>
      </c>
      <c r="BH128" s="202">
        <f t="shared" si="7"/>
        <v>0</v>
      </c>
      <c r="BI128" s="202">
        <f t="shared" si="8"/>
        <v>0</v>
      </c>
      <c r="BJ128" s="17" t="s">
        <v>83</v>
      </c>
      <c r="BK128" s="202">
        <f t="shared" si="9"/>
        <v>0</v>
      </c>
      <c r="BL128" s="17" t="s">
        <v>136</v>
      </c>
      <c r="BM128" s="201" t="s">
        <v>157</v>
      </c>
    </row>
    <row r="129" spans="1:65" s="2" customFormat="1" ht="16.5" customHeight="1">
      <c r="A129" s="34"/>
      <c r="B129" s="35"/>
      <c r="C129" s="188" t="s">
        <v>158</v>
      </c>
      <c r="D129" s="188" t="s">
        <v>132</v>
      </c>
      <c r="E129" s="189" t="s">
        <v>159</v>
      </c>
      <c r="F129" s="190" t="s">
        <v>160</v>
      </c>
      <c r="G129" s="191" t="s">
        <v>134</v>
      </c>
      <c r="H129" s="192">
        <v>1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40</v>
      </c>
      <c r="O129" s="71"/>
      <c r="P129" s="199">
        <f t="shared" si="1"/>
        <v>0</v>
      </c>
      <c r="Q129" s="199">
        <v>0</v>
      </c>
      <c r="R129" s="199">
        <f t="shared" si="2"/>
        <v>0</v>
      </c>
      <c r="S129" s="199">
        <v>0</v>
      </c>
      <c r="T129" s="200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135</v>
      </c>
      <c r="AT129" s="201" t="s">
        <v>132</v>
      </c>
      <c r="AU129" s="201" t="s">
        <v>85</v>
      </c>
      <c r="AY129" s="17" t="s">
        <v>130</v>
      </c>
      <c r="BE129" s="202">
        <f t="shared" si="4"/>
        <v>0</v>
      </c>
      <c r="BF129" s="202">
        <f t="shared" si="5"/>
        <v>0</v>
      </c>
      <c r="BG129" s="202">
        <f t="shared" si="6"/>
        <v>0</v>
      </c>
      <c r="BH129" s="202">
        <f t="shared" si="7"/>
        <v>0</v>
      </c>
      <c r="BI129" s="202">
        <f t="shared" si="8"/>
        <v>0</v>
      </c>
      <c r="BJ129" s="17" t="s">
        <v>83</v>
      </c>
      <c r="BK129" s="202">
        <f t="shared" si="9"/>
        <v>0</v>
      </c>
      <c r="BL129" s="17" t="s">
        <v>136</v>
      </c>
      <c r="BM129" s="201" t="s">
        <v>161</v>
      </c>
    </row>
    <row r="130" spans="1:65" s="2" customFormat="1" ht="16.5" customHeight="1">
      <c r="A130" s="34"/>
      <c r="B130" s="35"/>
      <c r="C130" s="188" t="s">
        <v>162</v>
      </c>
      <c r="D130" s="188" t="s">
        <v>132</v>
      </c>
      <c r="E130" s="189" t="s">
        <v>163</v>
      </c>
      <c r="F130" s="190" t="s">
        <v>164</v>
      </c>
      <c r="G130" s="191" t="s">
        <v>165</v>
      </c>
      <c r="H130" s="192">
        <v>10</v>
      </c>
      <c r="I130" s="193"/>
      <c r="J130" s="194">
        <f t="shared" si="0"/>
        <v>0</v>
      </c>
      <c r="K130" s="195"/>
      <c r="L130" s="196"/>
      <c r="M130" s="197" t="s">
        <v>1</v>
      </c>
      <c r="N130" s="198" t="s">
        <v>40</v>
      </c>
      <c r="O130" s="71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135</v>
      </c>
      <c r="AT130" s="201" t="s">
        <v>132</v>
      </c>
      <c r="AU130" s="201" t="s">
        <v>85</v>
      </c>
      <c r="AY130" s="17" t="s">
        <v>130</v>
      </c>
      <c r="BE130" s="202">
        <f t="shared" si="4"/>
        <v>0</v>
      </c>
      <c r="BF130" s="202">
        <f t="shared" si="5"/>
        <v>0</v>
      </c>
      <c r="BG130" s="202">
        <f t="shared" si="6"/>
        <v>0</v>
      </c>
      <c r="BH130" s="202">
        <f t="shared" si="7"/>
        <v>0</v>
      </c>
      <c r="BI130" s="202">
        <f t="shared" si="8"/>
        <v>0</v>
      </c>
      <c r="BJ130" s="17" t="s">
        <v>83</v>
      </c>
      <c r="BK130" s="202">
        <f t="shared" si="9"/>
        <v>0</v>
      </c>
      <c r="BL130" s="17" t="s">
        <v>136</v>
      </c>
      <c r="BM130" s="201" t="s">
        <v>166</v>
      </c>
    </row>
    <row r="131" spans="1:65" s="13" customFormat="1" ht="11.25">
      <c r="B131" s="203"/>
      <c r="C131" s="204"/>
      <c r="D131" s="205" t="s">
        <v>167</v>
      </c>
      <c r="E131" s="206" t="s">
        <v>1</v>
      </c>
      <c r="F131" s="207" t="s">
        <v>168</v>
      </c>
      <c r="G131" s="204"/>
      <c r="H131" s="206" t="s">
        <v>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167</v>
      </c>
      <c r="AU131" s="213" t="s">
        <v>85</v>
      </c>
      <c r="AV131" s="13" t="s">
        <v>83</v>
      </c>
      <c r="AW131" s="13" t="s">
        <v>32</v>
      </c>
      <c r="AX131" s="13" t="s">
        <v>75</v>
      </c>
      <c r="AY131" s="213" t="s">
        <v>130</v>
      </c>
    </row>
    <row r="132" spans="1:65" s="14" customFormat="1" ht="11.25">
      <c r="B132" s="214"/>
      <c r="C132" s="215"/>
      <c r="D132" s="205" t="s">
        <v>167</v>
      </c>
      <c r="E132" s="216" t="s">
        <v>1</v>
      </c>
      <c r="F132" s="217" t="s">
        <v>129</v>
      </c>
      <c r="G132" s="215"/>
      <c r="H132" s="218">
        <v>5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167</v>
      </c>
      <c r="AU132" s="224" t="s">
        <v>85</v>
      </c>
      <c r="AV132" s="14" t="s">
        <v>85</v>
      </c>
      <c r="AW132" s="14" t="s">
        <v>32</v>
      </c>
      <c r="AX132" s="14" t="s">
        <v>75</v>
      </c>
      <c r="AY132" s="224" t="s">
        <v>130</v>
      </c>
    </row>
    <row r="133" spans="1:65" s="13" customFormat="1" ht="11.25">
      <c r="B133" s="203"/>
      <c r="C133" s="204"/>
      <c r="D133" s="205" t="s">
        <v>167</v>
      </c>
      <c r="E133" s="206" t="s">
        <v>1</v>
      </c>
      <c r="F133" s="207" t="s">
        <v>169</v>
      </c>
      <c r="G133" s="204"/>
      <c r="H133" s="206" t="s">
        <v>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167</v>
      </c>
      <c r="AU133" s="213" t="s">
        <v>85</v>
      </c>
      <c r="AV133" s="13" t="s">
        <v>83</v>
      </c>
      <c r="AW133" s="13" t="s">
        <v>32</v>
      </c>
      <c r="AX133" s="13" t="s">
        <v>75</v>
      </c>
      <c r="AY133" s="213" t="s">
        <v>130</v>
      </c>
    </row>
    <row r="134" spans="1:65" s="14" customFormat="1" ht="11.25">
      <c r="B134" s="214"/>
      <c r="C134" s="215"/>
      <c r="D134" s="205" t="s">
        <v>167</v>
      </c>
      <c r="E134" s="216" t="s">
        <v>1</v>
      </c>
      <c r="F134" s="217" t="s">
        <v>129</v>
      </c>
      <c r="G134" s="215"/>
      <c r="H134" s="218">
        <v>5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167</v>
      </c>
      <c r="AU134" s="224" t="s">
        <v>85</v>
      </c>
      <c r="AV134" s="14" t="s">
        <v>85</v>
      </c>
      <c r="AW134" s="14" t="s">
        <v>32</v>
      </c>
      <c r="AX134" s="14" t="s">
        <v>75</v>
      </c>
      <c r="AY134" s="224" t="s">
        <v>130</v>
      </c>
    </row>
    <row r="135" spans="1:65" s="15" customFormat="1" ht="11.25">
      <c r="B135" s="225"/>
      <c r="C135" s="226"/>
      <c r="D135" s="205" t="s">
        <v>167</v>
      </c>
      <c r="E135" s="227" t="s">
        <v>1</v>
      </c>
      <c r="F135" s="228" t="s">
        <v>170</v>
      </c>
      <c r="G135" s="226"/>
      <c r="H135" s="229">
        <v>10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167</v>
      </c>
      <c r="AU135" s="235" t="s">
        <v>85</v>
      </c>
      <c r="AV135" s="15" t="s">
        <v>136</v>
      </c>
      <c r="AW135" s="15" t="s">
        <v>32</v>
      </c>
      <c r="AX135" s="15" t="s">
        <v>83</v>
      </c>
      <c r="AY135" s="235" t="s">
        <v>130</v>
      </c>
    </row>
    <row r="136" spans="1:65" s="2" customFormat="1" ht="24.2" customHeight="1">
      <c r="A136" s="34"/>
      <c r="B136" s="35"/>
      <c r="C136" s="188" t="s">
        <v>171</v>
      </c>
      <c r="D136" s="188" t="s">
        <v>132</v>
      </c>
      <c r="E136" s="189" t="s">
        <v>172</v>
      </c>
      <c r="F136" s="190" t="s">
        <v>173</v>
      </c>
      <c r="G136" s="191" t="s">
        <v>134</v>
      </c>
      <c r="H136" s="192">
        <v>1</v>
      </c>
      <c r="I136" s="193"/>
      <c r="J136" s="194">
        <f t="shared" ref="J136:J147" si="10">ROUND(I136*H136,2)</f>
        <v>0</v>
      </c>
      <c r="K136" s="195"/>
      <c r="L136" s="196"/>
      <c r="M136" s="197" t="s">
        <v>1</v>
      </c>
      <c r="N136" s="198" t="s">
        <v>40</v>
      </c>
      <c r="O136" s="71"/>
      <c r="P136" s="199">
        <f t="shared" ref="P136:P147" si="11">O136*H136</f>
        <v>0</v>
      </c>
      <c r="Q136" s="199">
        <v>0</v>
      </c>
      <c r="R136" s="199">
        <f t="shared" ref="R136:R147" si="12">Q136*H136</f>
        <v>0</v>
      </c>
      <c r="S136" s="199">
        <v>0</v>
      </c>
      <c r="T136" s="200">
        <f t="shared" ref="T136:T147" si="1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135</v>
      </c>
      <c r="AT136" s="201" t="s">
        <v>132</v>
      </c>
      <c r="AU136" s="201" t="s">
        <v>85</v>
      </c>
      <c r="AY136" s="17" t="s">
        <v>130</v>
      </c>
      <c r="BE136" s="202">
        <f t="shared" ref="BE136:BE147" si="14">IF(N136="základní",J136,0)</f>
        <v>0</v>
      </c>
      <c r="BF136" s="202">
        <f t="shared" ref="BF136:BF147" si="15">IF(N136="snížená",J136,0)</f>
        <v>0</v>
      </c>
      <c r="BG136" s="202">
        <f t="shared" ref="BG136:BG147" si="16">IF(N136="zákl. přenesená",J136,0)</f>
        <v>0</v>
      </c>
      <c r="BH136" s="202">
        <f t="shared" ref="BH136:BH147" si="17">IF(N136="sníž. přenesená",J136,0)</f>
        <v>0</v>
      </c>
      <c r="BI136" s="202">
        <f t="shared" ref="BI136:BI147" si="18">IF(N136="nulová",J136,0)</f>
        <v>0</v>
      </c>
      <c r="BJ136" s="17" t="s">
        <v>83</v>
      </c>
      <c r="BK136" s="202">
        <f t="shared" ref="BK136:BK147" si="19">ROUND(I136*H136,2)</f>
        <v>0</v>
      </c>
      <c r="BL136" s="17" t="s">
        <v>136</v>
      </c>
      <c r="BM136" s="201" t="s">
        <v>174</v>
      </c>
    </row>
    <row r="137" spans="1:65" s="2" customFormat="1" ht="55.5" customHeight="1">
      <c r="A137" s="34"/>
      <c r="B137" s="35"/>
      <c r="C137" s="188" t="s">
        <v>175</v>
      </c>
      <c r="D137" s="188" t="s">
        <v>132</v>
      </c>
      <c r="E137" s="189" t="s">
        <v>176</v>
      </c>
      <c r="F137" s="190" t="s">
        <v>177</v>
      </c>
      <c r="G137" s="191" t="s">
        <v>134</v>
      </c>
      <c r="H137" s="192">
        <v>1</v>
      </c>
      <c r="I137" s="193"/>
      <c r="J137" s="194">
        <f t="shared" si="10"/>
        <v>0</v>
      </c>
      <c r="K137" s="195"/>
      <c r="L137" s="196"/>
      <c r="M137" s="197" t="s">
        <v>1</v>
      </c>
      <c r="N137" s="198" t="s">
        <v>40</v>
      </c>
      <c r="O137" s="71"/>
      <c r="P137" s="199">
        <f t="shared" si="11"/>
        <v>0</v>
      </c>
      <c r="Q137" s="199">
        <v>0</v>
      </c>
      <c r="R137" s="199">
        <f t="shared" si="12"/>
        <v>0</v>
      </c>
      <c r="S137" s="199">
        <v>0</v>
      </c>
      <c r="T137" s="200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135</v>
      </c>
      <c r="AT137" s="201" t="s">
        <v>132</v>
      </c>
      <c r="AU137" s="201" t="s">
        <v>85</v>
      </c>
      <c r="AY137" s="17" t="s">
        <v>130</v>
      </c>
      <c r="BE137" s="202">
        <f t="shared" si="14"/>
        <v>0</v>
      </c>
      <c r="BF137" s="202">
        <f t="shared" si="15"/>
        <v>0</v>
      </c>
      <c r="BG137" s="202">
        <f t="shared" si="16"/>
        <v>0</v>
      </c>
      <c r="BH137" s="202">
        <f t="shared" si="17"/>
        <v>0</v>
      </c>
      <c r="BI137" s="202">
        <f t="shared" si="18"/>
        <v>0</v>
      </c>
      <c r="BJ137" s="17" t="s">
        <v>83</v>
      </c>
      <c r="BK137" s="202">
        <f t="shared" si="19"/>
        <v>0</v>
      </c>
      <c r="BL137" s="17" t="s">
        <v>136</v>
      </c>
      <c r="BM137" s="201" t="s">
        <v>178</v>
      </c>
    </row>
    <row r="138" spans="1:65" s="2" customFormat="1" ht="24.2" customHeight="1">
      <c r="A138" s="34"/>
      <c r="B138" s="35"/>
      <c r="C138" s="188" t="s">
        <v>179</v>
      </c>
      <c r="D138" s="188" t="s">
        <v>132</v>
      </c>
      <c r="E138" s="189" t="s">
        <v>180</v>
      </c>
      <c r="F138" s="190" t="s">
        <v>181</v>
      </c>
      <c r="G138" s="191" t="s">
        <v>165</v>
      </c>
      <c r="H138" s="192">
        <v>1</v>
      </c>
      <c r="I138" s="193"/>
      <c r="J138" s="194">
        <f t="shared" si="10"/>
        <v>0</v>
      </c>
      <c r="K138" s="195"/>
      <c r="L138" s="196"/>
      <c r="M138" s="197" t="s">
        <v>1</v>
      </c>
      <c r="N138" s="198" t="s">
        <v>40</v>
      </c>
      <c r="O138" s="71"/>
      <c r="P138" s="199">
        <f t="shared" si="11"/>
        <v>0</v>
      </c>
      <c r="Q138" s="199">
        <v>0</v>
      </c>
      <c r="R138" s="199">
        <f t="shared" si="12"/>
        <v>0</v>
      </c>
      <c r="S138" s="199">
        <v>0</v>
      </c>
      <c r="T138" s="200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135</v>
      </c>
      <c r="AT138" s="201" t="s">
        <v>132</v>
      </c>
      <c r="AU138" s="201" t="s">
        <v>85</v>
      </c>
      <c r="AY138" s="17" t="s">
        <v>130</v>
      </c>
      <c r="BE138" s="202">
        <f t="shared" si="14"/>
        <v>0</v>
      </c>
      <c r="BF138" s="202">
        <f t="shared" si="15"/>
        <v>0</v>
      </c>
      <c r="BG138" s="202">
        <f t="shared" si="16"/>
        <v>0</v>
      </c>
      <c r="BH138" s="202">
        <f t="shared" si="17"/>
        <v>0</v>
      </c>
      <c r="BI138" s="202">
        <f t="shared" si="18"/>
        <v>0</v>
      </c>
      <c r="BJ138" s="17" t="s">
        <v>83</v>
      </c>
      <c r="BK138" s="202">
        <f t="shared" si="19"/>
        <v>0</v>
      </c>
      <c r="BL138" s="17" t="s">
        <v>136</v>
      </c>
      <c r="BM138" s="201" t="s">
        <v>182</v>
      </c>
    </row>
    <row r="139" spans="1:65" s="2" customFormat="1" ht="16.5" customHeight="1">
      <c r="A139" s="34"/>
      <c r="B139" s="35"/>
      <c r="C139" s="188" t="s">
        <v>183</v>
      </c>
      <c r="D139" s="188" t="s">
        <v>132</v>
      </c>
      <c r="E139" s="189" t="s">
        <v>184</v>
      </c>
      <c r="F139" s="190" t="s">
        <v>185</v>
      </c>
      <c r="G139" s="191" t="s">
        <v>134</v>
      </c>
      <c r="H139" s="192">
        <v>1</v>
      </c>
      <c r="I139" s="193"/>
      <c r="J139" s="194">
        <f t="shared" si="10"/>
        <v>0</v>
      </c>
      <c r="K139" s="195"/>
      <c r="L139" s="196"/>
      <c r="M139" s="197" t="s">
        <v>1</v>
      </c>
      <c r="N139" s="198" t="s">
        <v>40</v>
      </c>
      <c r="O139" s="71"/>
      <c r="P139" s="199">
        <f t="shared" si="11"/>
        <v>0</v>
      </c>
      <c r="Q139" s="199">
        <v>0</v>
      </c>
      <c r="R139" s="199">
        <f t="shared" si="12"/>
        <v>0</v>
      </c>
      <c r="S139" s="199">
        <v>0</v>
      </c>
      <c r="T139" s="200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135</v>
      </c>
      <c r="AT139" s="201" t="s">
        <v>132</v>
      </c>
      <c r="AU139" s="201" t="s">
        <v>85</v>
      </c>
      <c r="AY139" s="17" t="s">
        <v>130</v>
      </c>
      <c r="BE139" s="202">
        <f t="shared" si="14"/>
        <v>0</v>
      </c>
      <c r="BF139" s="202">
        <f t="shared" si="15"/>
        <v>0</v>
      </c>
      <c r="BG139" s="202">
        <f t="shared" si="16"/>
        <v>0</v>
      </c>
      <c r="BH139" s="202">
        <f t="shared" si="17"/>
        <v>0</v>
      </c>
      <c r="BI139" s="202">
        <f t="shared" si="18"/>
        <v>0</v>
      </c>
      <c r="BJ139" s="17" t="s">
        <v>83</v>
      </c>
      <c r="BK139" s="202">
        <f t="shared" si="19"/>
        <v>0</v>
      </c>
      <c r="BL139" s="17" t="s">
        <v>136</v>
      </c>
      <c r="BM139" s="201" t="s">
        <v>186</v>
      </c>
    </row>
    <row r="140" spans="1:65" s="2" customFormat="1" ht="24.2" customHeight="1">
      <c r="A140" s="34"/>
      <c r="B140" s="35"/>
      <c r="C140" s="188" t="s">
        <v>8</v>
      </c>
      <c r="D140" s="188" t="s">
        <v>132</v>
      </c>
      <c r="E140" s="189" t="s">
        <v>187</v>
      </c>
      <c r="F140" s="190" t="s">
        <v>188</v>
      </c>
      <c r="G140" s="191" t="s">
        <v>134</v>
      </c>
      <c r="H140" s="192">
        <v>1</v>
      </c>
      <c r="I140" s="193"/>
      <c r="J140" s="194">
        <f t="shared" si="10"/>
        <v>0</v>
      </c>
      <c r="K140" s="195"/>
      <c r="L140" s="196"/>
      <c r="M140" s="197" t="s">
        <v>1</v>
      </c>
      <c r="N140" s="198" t="s">
        <v>40</v>
      </c>
      <c r="O140" s="71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135</v>
      </c>
      <c r="AT140" s="201" t="s">
        <v>132</v>
      </c>
      <c r="AU140" s="201" t="s">
        <v>85</v>
      </c>
      <c r="AY140" s="17" t="s">
        <v>130</v>
      </c>
      <c r="BE140" s="202">
        <f t="shared" si="14"/>
        <v>0</v>
      </c>
      <c r="BF140" s="202">
        <f t="shared" si="15"/>
        <v>0</v>
      </c>
      <c r="BG140" s="202">
        <f t="shared" si="16"/>
        <v>0</v>
      </c>
      <c r="BH140" s="202">
        <f t="shared" si="17"/>
        <v>0</v>
      </c>
      <c r="BI140" s="202">
        <f t="shared" si="18"/>
        <v>0</v>
      </c>
      <c r="BJ140" s="17" t="s">
        <v>83</v>
      </c>
      <c r="BK140" s="202">
        <f t="shared" si="19"/>
        <v>0</v>
      </c>
      <c r="BL140" s="17" t="s">
        <v>136</v>
      </c>
      <c r="BM140" s="201" t="s">
        <v>189</v>
      </c>
    </row>
    <row r="141" spans="1:65" s="2" customFormat="1" ht="21.75" customHeight="1">
      <c r="A141" s="34"/>
      <c r="B141" s="35"/>
      <c r="C141" s="188" t="s">
        <v>190</v>
      </c>
      <c r="D141" s="188" t="s">
        <v>132</v>
      </c>
      <c r="E141" s="189" t="s">
        <v>191</v>
      </c>
      <c r="F141" s="190" t="s">
        <v>192</v>
      </c>
      <c r="G141" s="191" t="s">
        <v>134</v>
      </c>
      <c r="H141" s="192">
        <v>1</v>
      </c>
      <c r="I141" s="193"/>
      <c r="J141" s="194">
        <f t="shared" si="10"/>
        <v>0</v>
      </c>
      <c r="K141" s="195"/>
      <c r="L141" s="196"/>
      <c r="M141" s="197" t="s">
        <v>1</v>
      </c>
      <c r="N141" s="198" t="s">
        <v>40</v>
      </c>
      <c r="O141" s="71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135</v>
      </c>
      <c r="AT141" s="201" t="s">
        <v>132</v>
      </c>
      <c r="AU141" s="201" t="s">
        <v>85</v>
      </c>
      <c r="AY141" s="17" t="s">
        <v>130</v>
      </c>
      <c r="BE141" s="202">
        <f t="shared" si="14"/>
        <v>0</v>
      </c>
      <c r="BF141" s="202">
        <f t="shared" si="15"/>
        <v>0</v>
      </c>
      <c r="BG141" s="202">
        <f t="shared" si="16"/>
        <v>0</v>
      </c>
      <c r="BH141" s="202">
        <f t="shared" si="17"/>
        <v>0</v>
      </c>
      <c r="BI141" s="202">
        <f t="shared" si="18"/>
        <v>0</v>
      </c>
      <c r="BJ141" s="17" t="s">
        <v>83</v>
      </c>
      <c r="BK141" s="202">
        <f t="shared" si="19"/>
        <v>0</v>
      </c>
      <c r="BL141" s="17" t="s">
        <v>136</v>
      </c>
      <c r="BM141" s="201" t="s">
        <v>193</v>
      </c>
    </row>
    <row r="142" spans="1:65" s="2" customFormat="1" ht="16.5" customHeight="1">
      <c r="A142" s="34"/>
      <c r="B142" s="35"/>
      <c r="C142" s="188" t="s">
        <v>194</v>
      </c>
      <c r="D142" s="188" t="s">
        <v>132</v>
      </c>
      <c r="E142" s="189" t="s">
        <v>195</v>
      </c>
      <c r="F142" s="190" t="s">
        <v>196</v>
      </c>
      <c r="G142" s="191" t="s">
        <v>134</v>
      </c>
      <c r="H142" s="192">
        <v>1</v>
      </c>
      <c r="I142" s="193"/>
      <c r="J142" s="194">
        <f t="shared" si="10"/>
        <v>0</v>
      </c>
      <c r="K142" s="195"/>
      <c r="L142" s="196"/>
      <c r="M142" s="197" t="s">
        <v>1</v>
      </c>
      <c r="N142" s="198" t="s">
        <v>40</v>
      </c>
      <c r="O142" s="71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135</v>
      </c>
      <c r="AT142" s="201" t="s">
        <v>132</v>
      </c>
      <c r="AU142" s="201" t="s">
        <v>85</v>
      </c>
      <c r="AY142" s="17" t="s">
        <v>130</v>
      </c>
      <c r="BE142" s="202">
        <f t="shared" si="14"/>
        <v>0</v>
      </c>
      <c r="BF142" s="202">
        <f t="shared" si="15"/>
        <v>0</v>
      </c>
      <c r="BG142" s="202">
        <f t="shared" si="16"/>
        <v>0</v>
      </c>
      <c r="BH142" s="202">
        <f t="shared" si="17"/>
        <v>0</v>
      </c>
      <c r="BI142" s="202">
        <f t="shared" si="18"/>
        <v>0</v>
      </c>
      <c r="BJ142" s="17" t="s">
        <v>83</v>
      </c>
      <c r="BK142" s="202">
        <f t="shared" si="19"/>
        <v>0</v>
      </c>
      <c r="BL142" s="17" t="s">
        <v>136</v>
      </c>
      <c r="BM142" s="201" t="s">
        <v>197</v>
      </c>
    </row>
    <row r="143" spans="1:65" s="2" customFormat="1" ht="16.5" customHeight="1">
      <c r="A143" s="34"/>
      <c r="B143" s="35"/>
      <c r="C143" s="188" t="s">
        <v>198</v>
      </c>
      <c r="D143" s="188" t="s">
        <v>132</v>
      </c>
      <c r="E143" s="189" t="s">
        <v>199</v>
      </c>
      <c r="F143" s="190" t="s">
        <v>200</v>
      </c>
      <c r="G143" s="191" t="s">
        <v>134</v>
      </c>
      <c r="H143" s="192">
        <v>1</v>
      </c>
      <c r="I143" s="193"/>
      <c r="J143" s="194">
        <f t="shared" si="10"/>
        <v>0</v>
      </c>
      <c r="K143" s="195"/>
      <c r="L143" s="196"/>
      <c r="M143" s="197" t="s">
        <v>1</v>
      </c>
      <c r="N143" s="198" t="s">
        <v>40</v>
      </c>
      <c r="O143" s="71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135</v>
      </c>
      <c r="AT143" s="201" t="s">
        <v>132</v>
      </c>
      <c r="AU143" s="201" t="s">
        <v>85</v>
      </c>
      <c r="AY143" s="17" t="s">
        <v>130</v>
      </c>
      <c r="BE143" s="202">
        <f t="shared" si="14"/>
        <v>0</v>
      </c>
      <c r="BF143" s="202">
        <f t="shared" si="15"/>
        <v>0</v>
      </c>
      <c r="BG143" s="202">
        <f t="shared" si="16"/>
        <v>0</v>
      </c>
      <c r="BH143" s="202">
        <f t="shared" si="17"/>
        <v>0</v>
      </c>
      <c r="BI143" s="202">
        <f t="shared" si="18"/>
        <v>0</v>
      </c>
      <c r="BJ143" s="17" t="s">
        <v>83</v>
      </c>
      <c r="BK143" s="202">
        <f t="shared" si="19"/>
        <v>0</v>
      </c>
      <c r="BL143" s="17" t="s">
        <v>136</v>
      </c>
      <c r="BM143" s="201" t="s">
        <v>201</v>
      </c>
    </row>
    <row r="144" spans="1:65" s="2" customFormat="1" ht="24.2" customHeight="1">
      <c r="A144" s="34"/>
      <c r="B144" s="35"/>
      <c r="C144" s="188" t="s">
        <v>202</v>
      </c>
      <c r="D144" s="188" t="s">
        <v>132</v>
      </c>
      <c r="E144" s="189" t="s">
        <v>203</v>
      </c>
      <c r="F144" s="190" t="s">
        <v>204</v>
      </c>
      <c r="G144" s="191" t="s">
        <v>134</v>
      </c>
      <c r="H144" s="192">
        <v>1</v>
      </c>
      <c r="I144" s="193"/>
      <c r="J144" s="194">
        <f t="shared" si="10"/>
        <v>0</v>
      </c>
      <c r="K144" s="195"/>
      <c r="L144" s="196"/>
      <c r="M144" s="197" t="s">
        <v>1</v>
      </c>
      <c r="N144" s="198" t="s">
        <v>40</v>
      </c>
      <c r="O144" s="71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135</v>
      </c>
      <c r="AT144" s="201" t="s">
        <v>132</v>
      </c>
      <c r="AU144" s="201" t="s">
        <v>85</v>
      </c>
      <c r="AY144" s="17" t="s">
        <v>130</v>
      </c>
      <c r="BE144" s="202">
        <f t="shared" si="14"/>
        <v>0</v>
      </c>
      <c r="BF144" s="202">
        <f t="shared" si="15"/>
        <v>0</v>
      </c>
      <c r="BG144" s="202">
        <f t="shared" si="16"/>
        <v>0</v>
      </c>
      <c r="BH144" s="202">
        <f t="shared" si="17"/>
        <v>0</v>
      </c>
      <c r="BI144" s="202">
        <f t="shared" si="18"/>
        <v>0</v>
      </c>
      <c r="BJ144" s="17" t="s">
        <v>83</v>
      </c>
      <c r="BK144" s="202">
        <f t="shared" si="19"/>
        <v>0</v>
      </c>
      <c r="BL144" s="17" t="s">
        <v>136</v>
      </c>
      <c r="BM144" s="201" t="s">
        <v>205</v>
      </c>
    </row>
    <row r="145" spans="1:65" s="2" customFormat="1" ht="24.2" customHeight="1">
      <c r="A145" s="34"/>
      <c r="B145" s="35"/>
      <c r="C145" s="188" t="s">
        <v>206</v>
      </c>
      <c r="D145" s="188" t="s">
        <v>132</v>
      </c>
      <c r="E145" s="189" t="s">
        <v>207</v>
      </c>
      <c r="F145" s="190" t="s">
        <v>208</v>
      </c>
      <c r="G145" s="191" t="s">
        <v>134</v>
      </c>
      <c r="H145" s="192">
        <v>1</v>
      </c>
      <c r="I145" s="193"/>
      <c r="J145" s="194">
        <f t="shared" si="10"/>
        <v>0</v>
      </c>
      <c r="K145" s="195"/>
      <c r="L145" s="196"/>
      <c r="M145" s="197" t="s">
        <v>1</v>
      </c>
      <c r="N145" s="198" t="s">
        <v>40</v>
      </c>
      <c r="O145" s="71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135</v>
      </c>
      <c r="AT145" s="201" t="s">
        <v>132</v>
      </c>
      <c r="AU145" s="201" t="s">
        <v>85</v>
      </c>
      <c r="AY145" s="17" t="s">
        <v>130</v>
      </c>
      <c r="BE145" s="202">
        <f t="shared" si="14"/>
        <v>0</v>
      </c>
      <c r="BF145" s="202">
        <f t="shared" si="15"/>
        <v>0</v>
      </c>
      <c r="BG145" s="202">
        <f t="shared" si="16"/>
        <v>0</v>
      </c>
      <c r="BH145" s="202">
        <f t="shared" si="17"/>
        <v>0</v>
      </c>
      <c r="BI145" s="202">
        <f t="shared" si="18"/>
        <v>0</v>
      </c>
      <c r="BJ145" s="17" t="s">
        <v>83</v>
      </c>
      <c r="BK145" s="202">
        <f t="shared" si="19"/>
        <v>0</v>
      </c>
      <c r="BL145" s="17" t="s">
        <v>136</v>
      </c>
      <c r="BM145" s="201" t="s">
        <v>209</v>
      </c>
    </row>
    <row r="146" spans="1:65" s="2" customFormat="1" ht="24.2" customHeight="1">
      <c r="A146" s="34"/>
      <c r="B146" s="35"/>
      <c r="C146" s="188" t="s">
        <v>7</v>
      </c>
      <c r="D146" s="188" t="s">
        <v>132</v>
      </c>
      <c r="E146" s="189" t="s">
        <v>210</v>
      </c>
      <c r="F146" s="190" t="s">
        <v>211</v>
      </c>
      <c r="G146" s="191" t="s">
        <v>134</v>
      </c>
      <c r="H146" s="192">
        <v>1</v>
      </c>
      <c r="I146" s="193"/>
      <c r="J146" s="194">
        <f t="shared" si="10"/>
        <v>0</v>
      </c>
      <c r="K146" s="195"/>
      <c r="L146" s="196"/>
      <c r="M146" s="197" t="s">
        <v>1</v>
      </c>
      <c r="N146" s="198" t="s">
        <v>40</v>
      </c>
      <c r="O146" s="71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135</v>
      </c>
      <c r="AT146" s="201" t="s">
        <v>132</v>
      </c>
      <c r="AU146" s="201" t="s">
        <v>85</v>
      </c>
      <c r="AY146" s="17" t="s">
        <v>130</v>
      </c>
      <c r="BE146" s="202">
        <f t="shared" si="14"/>
        <v>0</v>
      </c>
      <c r="BF146" s="202">
        <f t="shared" si="15"/>
        <v>0</v>
      </c>
      <c r="BG146" s="202">
        <f t="shared" si="16"/>
        <v>0</v>
      </c>
      <c r="BH146" s="202">
        <f t="shared" si="17"/>
        <v>0</v>
      </c>
      <c r="BI146" s="202">
        <f t="shared" si="18"/>
        <v>0</v>
      </c>
      <c r="BJ146" s="17" t="s">
        <v>83</v>
      </c>
      <c r="BK146" s="202">
        <f t="shared" si="19"/>
        <v>0</v>
      </c>
      <c r="BL146" s="17" t="s">
        <v>136</v>
      </c>
      <c r="BM146" s="201" t="s">
        <v>212</v>
      </c>
    </row>
    <row r="147" spans="1:65" s="2" customFormat="1" ht="24.2" customHeight="1">
      <c r="A147" s="34"/>
      <c r="B147" s="35"/>
      <c r="C147" s="236" t="s">
        <v>213</v>
      </c>
      <c r="D147" s="236" t="s">
        <v>214</v>
      </c>
      <c r="E147" s="237" t="s">
        <v>215</v>
      </c>
      <c r="F147" s="238" t="s">
        <v>216</v>
      </c>
      <c r="G147" s="239" t="s">
        <v>102</v>
      </c>
      <c r="H147" s="240">
        <v>200</v>
      </c>
      <c r="I147" s="241"/>
      <c r="J147" s="242">
        <f t="shared" si="10"/>
        <v>0</v>
      </c>
      <c r="K147" s="243"/>
      <c r="L147" s="39"/>
      <c r="M147" s="244" t="s">
        <v>1</v>
      </c>
      <c r="N147" s="245" t="s">
        <v>40</v>
      </c>
      <c r="O147" s="71"/>
      <c r="P147" s="199">
        <f t="shared" si="11"/>
        <v>0</v>
      </c>
      <c r="Q147" s="199">
        <v>1.4999999999999999E-4</v>
      </c>
      <c r="R147" s="199">
        <f t="shared" si="12"/>
        <v>0.03</v>
      </c>
      <c r="S147" s="199">
        <v>0</v>
      </c>
      <c r="T147" s="200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136</v>
      </c>
      <c r="AT147" s="201" t="s">
        <v>214</v>
      </c>
      <c r="AU147" s="201" t="s">
        <v>85</v>
      </c>
      <c r="AY147" s="17" t="s">
        <v>130</v>
      </c>
      <c r="BE147" s="202">
        <f t="shared" si="14"/>
        <v>0</v>
      </c>
      <c r="BF147" s="202">
        <f t="shared" si="15"/>
        <v>0</v>
      </c>
      <c r="BG147" s="202">
        <f t="shared" si="16"/>
        <v>0</v>
      </c>
      <c r="BH147" s="202">
        <f t="shared" si="17"/>
        <v>0</v>
      </c>
      <c r="BI147" s="202">
        <f t="shared" si="18"/>
        <v>0</v>
      </c>
      <c r="BJ147" s="17" t="s">
        <v>83</v>
      </c>
      <c r="BK147" s="202">
        <f t="shared" si="19"/>
        <v>0</v>
      </c>
      <c r="BL147" s="17" t="s">
        <v>136</v>
      </c>
      <c r="BM147" s="201" t="s">
        <v>217</v>
      </c>
    </row>
    <row r="148" spans="1:65" s="14" customFormat="1" ht="11.25">
      <c r="B148" s="214"/>
      <c r="C148" s="215"/>
      <c r="D148" s="205" t="s">
        <v>167</v>
      </c>
      <c r="E148" s="216" t="s">
        <v>101</v>
      </c>
      <c r="F148" s="217" t="s">
        <v>103</v>
      </c>
      <c r="G148" s="215"/>
      <c r="H148" s="218">
        <v>200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167</v>
      </c>
      <c r="AU148" s="224" t="s">
        <v>85</v>
      </c>
      <c r="AV148" s="14" t="s">
        <v>85</v>
      </c>
      <c r="AW148" s="14" t="s">
        <v>32</v>
      </c>
      <c r="AX148" s="14" t="s">
        <v>83</v>
      </c>
      <c r="AY148" s="224" t="s">
        <v>130</v>
      </c>
    </row>
    <row r="149" spans="1:65" s="2" customFormat="1" ht="24.2" customHeight="1">
      <c r="A149" s="34"/>
      <c r="B149" s="35"/>
      <c r="C149" s="236" t="s">
        <v>218</v>
      </c>
      <c r="D149" s="236" t="s">
        <v>214</v>
      </c>
      <c r="E149" s="237" t="s">
        <v>219</v>
      </c>
      <c r="F149" s="238" t="s">
        <v>220</v>
      </c>
      <c r="G149" s="239" t="s">
        <v>102</v>
      </c>
      <c r="H149" s="240">
        <v>200</v>
      </c>
      <c r="I149" s="241"/>
      <c r="J149" s="242">
        <f>ROUND(I149*H149,2)</f>
        <v>0</v>
      </c>
      <c r="K149" s="243"/>
      <c r="L149" s="39"/>
      <c r="M149" s="244" t="s">
        <v>1</v>
      </c>
      <c r="N149" s="245" t="s">
        <v>40</v>
      </c>
      <c r="O149" s="7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136</v>
      </c>
      <c r="AT149" s="201" t="s">
        <v>214</v>
      </c>
      <c r="AU149" s="201" t="s">
        <v>85</v>
      </c>
      <c r="AY149" s="17" t="s">
        <v>130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" t="s">
        <v>83</v>
      </c>
      <c r="BK149" s="202">
        <f>ROUND(I149*H149,2)</f>
        <v>0</v>
      </c>
      <c r="BL149" s="17" t="s">
        <v>136</v>
      </c>
      <c r="BM149" s="201" t="s">
        <v>221</v>
      </c>
    </row>
    <row r="150" spans="1:65" s="14" customFormat="1" ht="11.25">
      <c r="B150" s="214"/>
      <c r="C150" s="215"/>
      <c r="D150" s="205" t="s">
        <v>167</v>
      </c>
      <c r="E150" s="216" t="s">
        <v>1</v>
      </c>
      <c r="F150" s="217" t="s">
        <v>101</v>
      </c>
      <c r="G150" s="215"/>
      <c r="H150" s="218">
        <v>200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167</v>
      </c>
      <c r="AU150" s="224" t="s">
        <v>85</v>
      </c>
      <c r="AV150" s="14" t="s">
        <v>85</v>
      </c>
      <c r="AW150" s="14" t="s">
        <v>32</v>
      </c>
      <c r="AX150" s="14" t="s">
        <v>83</v>
      </c>
      <c r="AY150" s="224" t="s">
        <v>130</v>
      </c>
    </row>
    <row r="151" spans="1:65" s="2" customFormat="1" ht="24.2" customHeight="1">
      <c r="A151" s="34"/>
      <c r="B151" s="35"/>
      <c r="C151" s="236" t="s">
        <v>222</v>
      </c>
      <c r="D151" s="236" t="s">
        <v>214</v>
      </c>
      <c r="E151" s="237" t="s">
        <v>223</v>
      </c>
      <c r="F151" s="238" t="s">
        <v>224</v>
      </c>
      <c r="G151" s="239" t="s">
        <v>134</v>
      </c>
      <c r="H151" s="240">
        <v>1</v>
      </c>
      <c r="I151" s="241"/>
      <c r="J151" s="242">
        <f>ROUND(I151*H151,2)</f>
        <v>0</v>
      </c>
      <c r="K151" s="243"/>
      <c r="L151" s="39"/>
      <c r="M151" s="246" t="s">
        <v>1</v>
      </c>
      <c r="N151" s="247" t="s">
        <v>40</v>
      </c>
      <c r="O151" s="24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136</v>
      </c>
      <c r="AT151" s="201" t="s">
        <v>214</v>
      </c>
      <c r="AU151" s="201" t="s">
        <v>85</v>
      </c>
      <c r="AY151" s="17" t="s">
        <v>130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83</v>
      </c>
      <c r="BK151" s="202">
        <f>ROUND(I151*H151,2)</f>
        <v>0</v>
      </c>
      <c r="BL151" s="17" t="s">
        <v>136</v>
      </c>
      <c r="BM151" s="201" t="s">
        <v>225</v>
      </c>
    </row>
    <row r="152" spans="1:65" s="2" customFormat="1" ht="6.95" customHeight="1">
      <c r="A152" s="34"/>
      <c r="B152" s="54"/>
      <c r="C152" s="55"/>
      <c r="D152" s="55"/>
      <c r="E152" s="55"/>
      <c r="F152" s="55"/>
      <c r="G152" s="55"/>
      <c r="H152" s="55"/>
      <c r="I152" s="55"/>
      <c r="J152" s="55"/>
      <c r="K152" s="55"/>
      <c r="L152" s="39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sheetProtection algorithmName="SHA-512" hashValue="C4WTYmipizhj2hQpUNsY4d17SmWBjajMn/vF3SlqlmubwfxCMZQfd+oBkS4S+tX7T6F9a5h9jiehDwAzhA2B/w==" saltValue="GOBvDeDErmq6luLAHnhpw9I4IfrFZKWw0/+bii7YtYfqINf2TAk1LUUHYLdv3Rv3Lujr1ItVq1juTDPeFEvY2g==" spinCount="100000" sheet="1" objects="1" scenarios="1" formatColumns="0" formatRows="0" autoFilter="0"/>
  <autoFilter ref="C117:K15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88</v>
      </c>
      <c r="AZ2" s="108" t="s">
        <v>226</v>
      </c>
      <c r="BA2" s="108" t="s">
        <v>226</v>
      </c>
      <c r="BB2" s="108" t="s">
        <v>227</v>
      </c>
      <c r="BC2" s="108" t="s">
        <v>228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229</v>
      </c>
      <c r="BA3" s="108" t="s">
        <v>229</v>
      </c>
      <c r="BB3" s="108" t="s">
        <v>102</v>
      </c>
      <c r="BC3" s="108" t="s">
        <v>230</v>
      </c>
      <c r="BD3" s="108" t="s">
        <v>85</v>
      </c>
    </row>
    <row r="4" spans="1:56" s="1" customFormat="1" ht="24.95" customHeight="1">
      <c r="B4" s="20"/>
      <c r="D4" s="111" t="s">
        <v>104</v>
      </c>
      <c r="L4" s="20"/>
      <c r="M4" s="112" t="s">
        <v>10</v>
      </c>
      <c r="AT4" s="17" t="s">
        <v>4</v>
      </c>
      <c r="AZ4" s="108" t="s">
        <v>231</v>
      </c>
      <c r="BA4" s="108" t="s">
        <v>231</v>
      </c>
      <c r="BB4" s="108" t="s">
        <v>102</v>
      </c>
      <c r="BC4" s="108" t="s">
        <v>232</v>
      </c>
      <c r="BD4" s="108" t="s">
        <v>85</v>
      </c>
    </row>
    <row r="5" spans="1:56" s="1" customFormat="1" ht="6.95" customHeight="1">
      <c r="B5" s="20"/>
      <c r="L5" s="20"/>
      <c r="AZ5" s="108" t="s">
        <v>233</v>
      </c>
      <c r="BA5" s="108" t="s">
        <v>233</v>
      </c>
      <c r="BB5" s="108" t="s">
        <v>102</v>
      </c>
      <c r="BC5" s="108" t="s">
        <v>234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235</v>
      </c>
      <c r="BA6" s="108" t="s">
        <v>235</v>
      </c>
      <c r="BB6" s="108" t="s">
        <v>227</v>
      </c>
      <c r="BC6" s="108" t="s">
        <v>236</v>
      </c>
      <c r="BD6" s="108" t="s">
        <v>85</v>
      </c>
    </row>
    <row r="7" spans="1:56" s="1" customFormat="1" ht="16.5" customHeight="1">
      <c r="B7" s="20"/>
      <c r="E7" s="309" t="str">
        <f>'Rekapitulace stavby'!K6</f>
        <v>Rekonstrukce ul. Chrjukinova, Ostrava-Zábřeh – 1. ETAPA</v>
      </c>
      <c r="F7" s="310"/>
      <c r="G7" s="310"/>
      <c r="H7" s="310"/>
      <c r="L7" s="20"/>
      <c r="AZ7" s="108" t="s">
        <v>237</v>
      </c>
      <c r="BA7" s="108" t="s">
        <v>237</v>
      </c>
      <c r="BB7" s="108" t="s">
        <v>102</v>
      </c>
      <c r="BC7" s="108" t="s">
        <v>238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239</v>
      </c>
      <c r="BA8" s="108" t="s">
        <v>239</v>
      </c>
      <c r="BB8" s="108" t="s">
        <v>165</v>
      </c>
      <c r="BC8" s="108" t="s">
        <v>240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241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242</v>
      </c>
      <c r="BA9" s="108" t="s">
        <v>242</v>
      </c>
      <c r="BB9" s="108" t="s">
        <v>102</v>
      </c>
      <c r="BC9" s="108" t="s">
        <v>243</v>
      </c>
      <c r="BD9" s="108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244</v>
      </c>
      <c r="BA10" s="108" t="s">
        <v>244</v>
      </c>
      <c r="BB10" s="108" t="s">
        <v>245</v>
      </c>
      <c r="BC10" s="108" t="s">
        <v>246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247</v>
      </c>
      <c r="BA11" s="108" t="s">
        <v>247</v>
      </c>
      <c r="BB11" s="108" t="s">
        <v>102</v>
      </c>
      <c r="BC11" s="108" t="s">
        <v>248</v>
      </c>
      <c r="BD11" s="108" t="s">
        <v>85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11. 3. 2021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249</v>
      </c>
      <c r="BA12" s="108" t="s">
        <v>249</v>
      </c>
      <c r="BB12" s="108" t="s">
        <v>245</v>
      </c>
      <c r="BC12" s="108" t="s">
        <v>250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251</v>
      </c>
      <c r="BA13" s="108" t="s">
        <v>251</v>
      </c>
      <c r="BB13" s="108" t="s">
        <v>245</v>
      </c>
      <c r="BC13" s="108" t="s">
        <v>252</v>
      </c>
      <c r="BD13" s="108" t="s">
        <v>85</v>
      </c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253</v>
      </c>
      <c r="BA14" s="108" t="s">
        <v>253</v>
      </c>
      <c r="BB14" s="108" t="s">
        <v>227</v>
      </c>
      <c r="BC14" s="108" t="s">
        <v>254</v>
      </c>
      <c r="BD14" s="108" t="s">
        <v>85</v>
      </c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255</v>
      </c>
      <c r="BA15" s="108" t="s">
        <v>255</v>
      </c>
      <c r="BB15" s="108" t="s">
        <v>227</v>
      </c>
      <c r="BC15" s="108" t="s">
        <v>256</v>
      </c>
      <c r="BD15" s="108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8" t="s">
        <v>257</v>
      </c>
      <c r="BA16" s="108" t="s">
        <v>257</v>
      </c>
      <c r="BB16" s="108" t="s">
        <v>245</v>
      </c>
      <c r="BC16" s="108" t="s">
        <v>258</v>
      </c>
      <c r="BD16" s="108" t="s">
        <v>85</v>
      </c>
    </row>
    <row r="17" spans="1:56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8" t="s">
        <v>259</v>
      </c>
      <c r="BA17" s="108" t="s">
        <v>259</v>
      </c>
      <c r="BB17" s="108" t="s">
        <v>227</v>
      </c>
      <c r="BC17" s="108" t="s">
        <v>260</v>
      </c>
      <c r="BD17" s="108" t="s">
        <v>85</v>
      </c>
    </row>
    <row r="18" spans="1:56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8" t="s">
        <v>261</v>
      </c>
      <c r="BA18" s="108" t="s">
        <v>261</v>
      </c>
      <c r="BB18" s="108" t="s">
        <v>227</v>
      </c>
      <c r="BC18" s="108" t="s">
        <v>262</v>
      </c>
      <c r="BD18" s="108" t="s">
        <v>85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08" t="s">
        <v>263</v>
      </c>
      <c r="BA19" s="108" t="s">
        <v>263</v>
      </c>
      <c r="BB19" s="108" t="s">
        <v>227</v>
      </c>
      <c r="BC19" s="108" t="s">
        <v>264</v>
      </c>
      <c r="BD19" s="108" t="s">
        <v>85</v>
      </c>
    </row>
    <row r="20" spans="1:56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108" t="s">
        <v>265</v>
      </c>
      <c r="BA20" s="108" t="s">
        <v>265</v>
      </c>
      <c r="BB20" s="108" t="s">
        <v>266</v>
      </c>
      <c r="BC20" s="108" t="s">
        <v>267</v>
      </c>
      <c r="BD20" s="108" t="s">
        <v>85</v>
      </c>
    </row>
    <row r="21" spans="1:56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108" t="s">
        <v>268</v>
      </c>
      <c r="BA21" s="108" t="s">
        <v>268</v>
      </c>
      <c r="BB21" s="108" t="s">
        <v>245</v>
      </c>
      <c r="BC21" s="108" t="s">
        <v>269</v>
      </c>
      <c r="BD21" s="108" t="s">
        <v>85</v>
      </c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108" t="s">
        <v>270</v>
      </c>
      <c r="BA22" s="108" t="s">
        <v>270</v>
      </c>
      <c r="BB22" s="108" t="s">
        <v>245</v>
      </c>
      <c r="BC22" s="108" t="s">
        <v>271</v>
      </c>
      <c r="BD22" s="108" t="s">
        <v>85</v>
      </c>
    </row>
    <row r="23" spans="1:56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ROUND((SUM(BE127:BE412)),  2)</f>
        <v>0</v>
      </c>
      <c r="G33" s="34"/>
      <c r="H33" s="34"/>
      <c r="I33" s="125">
        <v>0.21</v>
      </c>
      <c r="J33" s="124">
        <f>ROUND(((SUM(BE127:BE412))*I33),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ROUND((SUM(BF127:BF412)),  2)</f>
        <v>0</v>
      </c>
      <c r="G34" s="34"/>
      <c r="H34" s="34"/>
      <c r="I34" s="125">
        <v>0.15</v>
      </c>
      <c r="J34" s="124">
        <f>ROUND(((SUM(BF127:BF412))*I34),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ROUND((SUM(BG127:BG412)),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ROUND((SUM(BH127:BH412)),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ROUND((SUM(BI127:BI412)),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Rekonstrukce ul. Chrjukinova, Ostrava-Zábřeh – 1. ETAPA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001 - SO 101 ZPEVNĚNÉ PLOCHY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Chrjukinova</v>
      </c>
      <c r="G89" s="36"/>
      <c r="H89" s="36"/>
      <c r="I89" s="29" t="s">
        <v>22</v>
      </c>
      <c r="J89" s="66" t="str">
        <f>IF(J12="","",J12)</f>
        <v>11. 3. 2021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110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J128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272</v>
      </c>
      <c r="E98" s="157"/>
      <c r="F98" s="157"/>
      <c r="G98" s="157"/>
      <c r="H98" s="157"/>
      <c r="I98" s="157"/>
      <c r="J98" s="158">
        <f>J129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273</v>
      </c>
      <c r="E99" s="157"/>
      <c r="F99" s="157"/>
      <c r="G99" s="157"/>
      <c r="H99" s="157"/>
      <c r="I99" s="157"/>
      <c r="J99" s="158">
        <f>J262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274</v>
      </c>
      <c r="E100" s="157"/>
      <c r="F100" s="157"/>
      <c r="G100" s="157"/>
      <c r="H100" s="157"/>
      <c r="I100" s="157"/>
      <c r="J100" s="158">
        <f>J275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275</v>
      </c>
      <c r="E101" s="157"/>
      <c r="F101" s="157"/>
      <c r="G101" s="157"/>
      <c r="H101" s="157"/>
      <c r="I101" s="157"/>
      <c r="J101" s="158">
        <f>J278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276</v>
      </c>
      <c r="E102" s="157"/>
      <c r="F102" s="157"/>
      <c r="G102" s="157"/>
      <c r="H102" s="157"/>
      <c r="I102" s="157"/>
      <c r="J102" s="158">
        <f>J323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277</v>
      </c>
      <c r="E103" s="157"/>
      <c r="F103" s="157"/>
      <c r="G103" s="157"/>
      <c r="H103" s="157"/>
      <c r="I103" s="157"/>
      <c r="J103" s="158">
        <f>J344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278</v>
      </c>
      <c r="E104" s="157"/>
      <c r="F104" s="157"/>
      <c r="G104" s="157"/>
      <c r="H104" s="157"/>
      <c r="I104" s="157"/>
      <c r="J104" s="158">
        <f>J382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279</v>
      </c>
      <c r="E105" s="157"/>
      <c r="F105" s="157"/>
      <c r="G105" s="157"/>
      <c r="H105" s="157"/>
      <c r="I105" s="157"/>
      <c r="J105" s="158">
        <f>J393</f>
        <v>0</v>
      </c>
      <c r="K105" s="155"/>
      <c r="L105" s="159"/>
    </row>
    <row r="106" spans="1:31" s="9" customFormat="1" ht="24.95" customHeight="1">
      <c r="B106" s="148"/>
      <c r="C106" s="149"/>
      <c r="D106" s="150" t="s">
        <v>280</v>
      </c>
      <c r="E106" s="151"/>
      <c r="F106" s="151"/>
      <c r="G106" s="151"/>
      <c r="H106" s="151"/>
      <c r="I106" s="151"/>
      <c r="J106" s="152">
        <f>J395</f>
        <v>0</v>
      </c>
      <c r="K106" s="149"/>
      <c r="L106" s="153"/>
    </row>
    <row r="107" spans="1:31" s="10" customFormat="1" ht="19.899999999999999" customHeight="1">
      <c r="B107" s="154"/>
      <c r="C107" s="155"/>
      <c r="D107" s="156" t="s">
        <v>281</v>
      </c>
      <c r="E107" s="157"/>
      <c r="F107" s="157"/>
      <c r="G107" s="157"/>
      <c r="H107" s="157"/>
      <c r="I107" s="157"/>
      <c r="J107" s="158">
        <f>J396</f>
        <v>0</v>
      </c>
      <c r="K107" s="155"/>
      <c r="L107" s="159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114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316" t="str">
        <f>E7</f>
        <v>Rekonstrukce ul. Chrjukinova, Ostrava-Zábřeh – 1. ETAPA</v>
      </c>
      <c r="F117" s="317"/>
      <c r="G117" s="317"/>
      <c r="H117" s="317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105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8" t="str">
        <f>E9</f>
        <v>001 - SO 101 ZPEVNĚNÉ PLOCHY</v>
      </c>
      <c r="F119" s="318"/>
      <c r="G119" s="318"/>
      <c r="H119" s="318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>ul. Chrjukinova</v>
      </c>
      <c r="G121" s="36"/>
      <c r="H121" s="36"/>
      <c r="I121" s="29" t="s">
        <v>22</v>
      </c>
      <c r="J121" s="66" t="str">
        <f>IF(J12="","",J12)</f>
        <v>11. 3. 2021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E15</f>
        <v>Městský obvod Ostrava – Jih</v>
      </c>
      <c r="G123" s="36"/>
      <c r="H123" s="36"/>
      <c r="I123" s="29" t="s">
        <v>30</v>
      </c>
      <c r="J123" s="32" t="str">
        <f>E21</f>
        <v>Ing. Roman Fildán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IF(E18="","",E18)</f>
        <v>Vyplň údaj</v>
      </c>
      <c r="G124" s="36"/>
      <c r="H124" s="36"/>
      <c r="I124" s="29" t="s">
        <v>33</v>
      </c>
      <c r="J124" s="32" t="str">
        <f>E24</f>
        <v>Ing. Roman Fildán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0"/>
      <c r="B126" s="161"/>
      <c r="C126" s="162" t="s">
        <v>115</v>
      </c>
      <c r="D126" s="163" t="s">
        <v>60</v>
      </c>
      <c r="E126" s="163" t="s">
        <v>56</v>
      </c>
      <c r="F126" s="163" t="s">
        <v>57</v>
      </c>
      <c r="G126" s="163" t="s">
        <v>116</v>
      </c>
      <c r="H126" s="163" t="s">
        <v>117</v>
      </c>
      <c r="I126" s="163" t="s">
        <v>118</v>
      </c>
      <c r="J126" s="164" t="s">
        <v>109</v>
      </c>
      <c r="K126" s="165" t="s">
        <v>119</v>
      </c>
      <c r="L126" s="166"/>
      <c r="M126" s="75" t="s">
        <v>1</v>
      </c>
      <c r="N126" s="76" t="s">
        <v>39</v>
      </c>
      <c r="O126" s="76" t="s">
        <v>120</v>
      </c>
      <c r="P126" s="76" t="s">
        <v>121</v>
      </c>
      <c r="Q126" s="76" t="s">
        <v>122</v>
      </c>
      <c r="R126" s="76" t="s">
        <v>123</v>
      </c>
      <c r="S126" s="76" t="s">
        <v>124</v>
      </c>
      <c r="T126" s="77" t="s">
        <v>125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pans="1:63" s="2" customFormat="1" ht="22.9" customHeight="1">
      <c r="A127" s="34"/>
      <c r="B127" s="35"/>
      <c r="C127" s="82" t="s">
        <v>126</v>
      </c>
      <c r="D127" s="36"/>
      <c r="E127" s="36"/>
      <c r="F127" s="36"/>
      <c r="G127" s="36"/>
      <c r="H127" s="36"/>
      <c r="I127" s="36"/>
      <c r="J127" s="167">
        <f>BK127</f>
        <v>0</v>
      </c>
      <c r="K127" s="36"/>
      <c r="L127" s="39"/>
      <c r="M127" s="78"/>
      <c r="N127" s="168"/>
      <c r="O127" s="79"/>
      <c r="P127" s="169">
        <f>P128+P395</f>
        <v>0</v>
      </c>
      <c r="Q127" s="79"/>
      <c r="R127" s="169">
        <f>R128+R395</f>
        <v>1448.6434401500001</v>
      </c>
      <c r="S127" s="79"/>
      <c r="T127" s="170">
        <f>T128+T395</f>
        <v>728.79174999999987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74</v>
      </c>
      <c r="AU127" s="17" t="s">
        <v>111</v>
      </c>
      <c r="BK127" s="171">
        <f>BK128+BK395</f>
        <v>0</v>
      </c>
    </row>
    <row r="128" spans="1:63" s="12" customFormat="1" ht="25.9" customHeight="1">
      <c r="B128" s="172"/>
      <c r="C128" s="173"/>
      <c r="D128" s="174" t="s">
        <v>74</v>
      </c>
      <c r="E128" s="175" t="s">
        <v>127</v>
      </c>
      <c r="F128" s="175" t="s">
        <v>128</v>
      </c>
      <c r="G128" s="173"/>
      <c r="H128" s="173"/>
      <c r="I128" s="176"/>
      <c r="J128" s="177">
        <f>BK128</f>
        <v>0</v>
      </c>
      <c r="K128" s="173"/>
      <c r="L128" s="178"/>
      <c r="M128" s="179"/>
      <c r="N128" s="180"/>
      <c r="O128" s="180"/>
      <c r="P128" s="181">
        <f>P129+P262+P275+P278+P323+P344+P382+P393</f>
        <v>0</v>
      </c>
      <c r="Q128" s="180"/>
      <c r="R128" s="181">
        <f>R129+R262+R275+R278+R323+R344+R382+R393</f>
        <v>1448.63873435</v>
      </c>
      <c r="S128" s="180"/>
      <c r="T128" s="182">
        <f>T129+T262+T275+T278+T323+T344+T382+T393</f>
        <v>728.79174999999987</v>
      </c>
      <c r="AR128" s="183" t="s">
        <v>83</v>
      </c>
      <c r="AT128" s="184" t="s">
        <v>74</v>
      </c>
      <c r="AU128" s="184" t="s">
        <v>75</v>
      </c>
      <c r="AY128" s="183" t="s">
        <v>130</v>
      </c>
      <c r="BK128" s="185">
        <f>BK129+BK262+BK275+BK278+BK323+BK344+BK382+BK393</f>
        <v>0</v>
      </c>
    </row>
    <row r="129" spans="1:65" s="12" customFormat="1" ht="22.9" customHeight="1">
      <c r="B129" s="172"/>
      <c r="C129" s="173"/>
      <c r="D129" s="174" t="s">
        <v>74</v>
      </c>
      <c r="E129" s="186" t="s">
        <v>83</v>
      </c>
      <c r="F129" s="186" t="s">
        <v>282</v>
      </c>
      <c r="G129" s="173"/>
      <c r="H129" s="173"/>
      <c r="I129" s="176"/>
      <c r="J129" s="187">
        <f>BK129</f>
        <v>0</v>
      </c>
      <c r="K129" s="173"/>
      <c r="L129" s="178"/>
      <c r="M129" s="179"/>
      <c r="N129" s="180"/>
      <c r="O129" s="180"/>
      <c r="P129" s="181">
        <f>SUM(P130:P261)</f>
        <v>0</v>
      </c>
      <c r="Q129" s="180"/>
      <c r="R129" s="181">
        <f>SUM(R130:R261)</f>
        <v>103.15427800000001</v>
      </c>
      <c r="S129" s="180"/>
      <c r="T129" s="182">
        <f>SUM(T130:T261)</f>
        <v>707.74174999999991</v>
      </c>
      <c r="AR129" s="183" t="s">
        <v>83</v>
      </c>
      <c r="AT129" s="184" t="s">
        <v>74</v>
      </c>
      <c r="AU129" s="184" t="s">
        <v>83</v>
      </c>
      <c r="AY129" s="183" t="s">
        <v>130</v>
      </c>
      <c r="BK129" s="185">
        <f>SUM(BK130:BK261)</f>
        <v>0</v>
      </c>
    </row>
    <row r="130" spans="1:65" s="2" customFormat="1" ht="16.5" customHeight="1">
      <c r="A130" s="34"/>
      <c r="B130" s="35"/>
      <c r="C130" s="236" t="s">
        <v>83</v>
      </c>
      <c r="D130" s="236" t="s">
        <v>214</v>
      </c>
      <c r="E130" s="237" t="s">
        <v>283</v>
      </c>
      <c r="F130" s="238" t="s">
        <v>284</v>
      </c>
      <c r="G130" s="239" t="s">
        <v>285</v>
      </c>
      <c r="H130" s="240">
        <v>6.2E-2</v>
      </c>
      <c r="I130" s="241"/>
      <c r="J130" s="242">
        <f>ROUND(I130*H130,2)</f>
        <v>0</v>
      </c>
      <c r="K130" s="243"/>
      <c r="L130" s="39"/>
      <c r="M130" s="244" t="s">
        <v>1</v>
      </c>
      <c r="N130" s="245" t="s">
        <v>40</v>
      </c>
      <c r="O130" s="7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136</v>
      </c>
      <c r="AT130" s="201" t="s">
        <v>214</v>
      </c>
      <c r="AU130" s="201" t="s">
        <v>85</v>
      </c>
      <c r="AY130" s="17" t="s">
        <v>130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83</v>
      </c>
      <c r="BK130" s="202">
        <f>ROUND(I130*H130,2)</f>
        <v>0</v>
      </c>
      <c r="BL130" s="17" t="s">
        <v>136</v>
      </c>
      <c r="BM130" s="201" t="s">
        <v>286</v>
      </c>
    </row>
    <row r="131" spans="1:65" s="13" customFormat="1" ht="11.25">
      <c r="B131" s="203"/>
      <c r="C131" s="204"/>
      <c r="D131" s="205" t="s">
        <v>167</v>
      </c>
      <c r="E131" s="206" t="s">
        <v>1</v>
      </c>
      <c r="F131" s="207" t="s">
        <v>287</v>
      </c>
      <c r="G131" s="204"/>
      <c r="H131" s="206" t="s">
        <v>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167</v>
      </c>
      <c r="AU131" s="213" t="s">
        <v>85</v>
      </c>
      <c r="AV131" s="13" t="s">
        <v>83</v>
      </c>
      <c r="AW131" s="13" t="s">
        <v>32</v>
      </c>
      <c r="AX131" s="13" t="s">
        <v>75</v>
      </c>
      <c r="AY131" s="213" t="s">
        <v>130</v>
      </c>
    </row>
    <row r="132" spans="1:65" s="14" customFormat="1" ht="11.25">
      <c r="B132" s="214"/>
      <c r="C132" s="215"/>
      <c r="D132" s="205" t="s">
        <v>167</v>
      </c>
      <c r="E132" s="216" t="s">
        <v>288</v>
      </c>
      <c r="F132" s="217" t="s">
        <v>289</v>
      </c>
      <c r="G132" s="215"/>
      <c r="H132" s="218">
        <v>6.2E-2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167</v>
      </c>
      <c r="AU132" s="224" t="s">
        <v>85</v>
      </c>
      <c r="AV132" s="14" t="s">
        <v>85</v>
      </c>
      <c r="AW132" s="14" t="s">
        <v>32</v>
      </c>
      <c r="AX132" s="14" t="s">
        <v>83</v>
      </c>
      <c r="AY132" s="224" t="s">
        <v>130</v>
      </c>
    </row>
    <row r="133" spans="1:65" s="2" customFormat="1" ht="33" customHeight="1">
      <c r="A133" s="34"/>
      <c r="B133" s="35"/>
      <c r="C133" s="236" t="s">
        <v>85</v>
      </c>
      <c r="D133" s="236" t="s">
        <v>214</v>
      </c>
      <c r="E133" s="237" t="s">
        <v>290</v>
      </c>
      <c r="F133" s="238" t="s">
        <v>291</v>
      </c>
      <c r="G133" s="239" t="s">
        <v>227</v>
      </c>
      <c r="H133" s="240">
        <v>291</v>
      </c>
      <c r="I133" s="241"/>
      <c r="J133" s="242">
        <f>ROUND(I133*H133,2)</f>
        <v>0</v>
      </c>
      <c r="K133" s="243"/>
      <c r="L133" s="39"/>
      <c r="M133" s="244" t="s">
        <v>1</v>
      </c>
      <c r="N133" s="245" t="s">
        <v>40</v>
      </c>
      <c r="O133" s="7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136</v>
      </c>
      <c r="AT133" s="201" t="s">
        <v>214</v>
      </c>
      <c r="AU133" s="201" t="s">
        <v>85</v>
      </c>
      <c r="AY133" s="17" t="s">
        <v>130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" t="s">
        <v>83</v>
      </c>
      <c r="BK133" s="202">
        <f>ROUND(I133*H133,2)</f>
        <v>0</v>
      </c>
      <c r="BL133" s="17" t="s">
        <v>136</v>
      </c>
      <c r="BM133" s="201" t="s">
        <v>292</v>
      </c>
    </row>
    <row r="134" spans="1:65" s="14" customFormat="1" ht="11.25">
      <c r="B134" s="214"/>
      <c r="C134" s="215"/>
      <c r="D134" s="205" t="s">
        <v>167</v>
      </c>
      <c r="E134" s="216" t="s">
        <v>1</v>
      </c>
      <c r="F134" s="217" t="s">
        <v>293</v>
      </c>
      <c r="G134" s="215"/>
      <c r="H134" s="218">
        <v>291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167</v>
      </c>
      <c r="AU134" s="224" t="s">
        <v>85</v>
      </c>
      <c r="AV134" s="14" t="s">
        <v>85</v>
      </c>
      <c r="AW134" s="14" t="s">
        <v>32</v>
      </c>
      <c r="AX134" s="14" t="s">
        <v>83</v>
      </c>
      <c r="AY134" s="224" t="s">
        <v>130</v>
      </c>
    </row>
    <row r="135" spans="1:65" s="2" customFormat="1" ht="21.75" customHeight="1">
      <c r="A135" s="34"/>
      <c r="B135" s="35"/>
      <c r="C135" s="236" t="s">
        <v>140</v>
      </c>
      <c r="D135" s="236" t="s">
        <v>214</v>
      </c>
      <c r="E135" s="237" t="s">
        <v>294</v>
      </c>
      <c r="F135" s="238" t="s">
        <v>295</v>
      </c>
      <c r="G135" s="239" t="s">
        <v>165</v>
      </c>
      <c r="H135" s="240">
        <v>1</v>
      </c>
      <c r="I135" s="241"/>
      <c r="J135" s="242">
        <f>ROUND(I135*H135,2)</f>
        <v>0</v>
      </c>
      <c r="K135" s="243"/>
      <c r="L135" s="39"/>
      <c r="M135" s="244" t="s">
        <v>1</v>
      </c>
      <c r="N135" s="245" t="s">
        <v>40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136</v>
      </c>
      <c r="AT135" s="201" t="s">
        <v>214</v>
      </c>
      <c r="AU135" s="201" t="s">
        <v>85</v>
      </c>
      <c r="AY135" s="17" t="s">
        <v>130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83</v>
      </c>
      <c r="BK135" s="202">
        <f>ROUND(I135*H135,2)</f>
        <v>0</v>
      </c>
      <c r="BL135" s="17" t="s">
        <v>136</v>
      </c>
      <c r="BM135" s="201" t="s">
        <v>296</v>
      </c>
    </row>
    <row r="136" spans="1:65" s="2" customFormat="1" ht="21.75" customHeight="1">
      <c r="A136" s="34"/>
      <c r="B136" s="35"/>
      <c r="C136" s="236" t="s">
        <v>136</v>
      </c>
      <c r="D136" s="236" t="s">
        <v>214</v>
      </c>
      <c r="E136" s="237" t="s">
        <v>297</v>
      </c>
      <c r="F136" s="238" t="s">
        <v>298</v>
      </c>
      <c r="G136" s="239" t="s">
        <v>165</v>
      </c>
      <c r="H136" s="240">
        <v>1</v>
      </c>
      <c r="I136" s="241"/>
      <c r="J136" s="242">
        <f>ROUND(I136*H136,2)</f>
        <v>0</v>
      </c>
      <c r="K136" s="243"/>
      <c r="L136" s="39"/>
      <c r="M136" s="244" t="s">
        <v>1</v>
      </c>
      <c r="N136" s="245" t="s">
        <v>40</v>
      </c>
      <c r="O136" s="7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136</v>
      </c>
      <c r="AT136" s="201" t="s">
        <v>214</v>
      </c>
      <c r="AU136" s="201" t="s">
        <v>85</v>
      </c>
      <c r="AY136" s="17" t="s">
        <v>130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" t="s">
        <v>83</v>
      </c>
      <c r="BK136" s="202">
        <f>ROUND(I136*H136,2)</f>
        <v>0</v>
      </c>
      <c r="BL136" s="17" t="s">
        <v>136</v>
      </c>
      <c r="BM136" s="201" t="s">
        <v>299</v>
      </c>
    </row>
    <row r="137" spans="1:65" s="2" customFormat="1" ht="33" customHeight="1">
      <c r="A137" s="34"/>
      <c r="B137" s="35"/>
      <c r="C137" s="236" t="s">
        <v>129</v>
      </c>
      <c r="D137" s="236" t="s">
        <v>214</v>
      </c>
      <c r="E137" s="237" t="s">
        <v>300</v>
      </c>
      <c r="F137" s="238" t="s">
        <v>301</v>
      </c>
      <c r="G137" s="239" t="s">
        <v>227</v>
      </c>
      <c r="H137" s="240">
        <v>72</v>
      </c>
      <c r="I137" s="241"/>
      <c r="J137" s="242">
        <f>ROUND(I137*H137,2)</f>
        <v>0</v>
      </c>
      <c r="K137" s="243"/>
      <c r="L137" s="39"/>
      <c r="M137" s="244" t="s">
        <v>1</v>
      </c>
      <c r="N137" s="245" t="s">
        <v>40</v>
      </c>
      <c r="O137" s="7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136</v>
      </c>
      <c r="AT137" s="201" t="s">
        <v>214</v>
      </c>
      <c r="AU137" s="201" t="s">
        <v>85</v>
      </c>
      <c r="AY137" s="17" t="s">
        <v>130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83</v>
      </c>
      <c r="BK137" s="202">
        <f>ROUND(I137*H137,2)</f>
        <v>0</v>
      </c>
      <c r="BL137" s="17" t="s">
        <v>136</v>
      </c>
      <c r="BM137" s="201" t="s">
        <v>302</v>
      </c>
    </row>
    <row r="138" spans="1:65" s="13" customFormat="1" ht="11.25">
      <c r="B138" s="203"/>
      <c r="C138" s="204"/>
      <c r="D138" s="205" t="s">
        <v>167</v>
      </c>
      <c r="E138" s="206" t="s">
        <v>1</v>
      </c>
      <c r="F138" s="207" t="s">
        <v>303</v>
      </c>
      <c r="G138" s="204"/>
      <c r="H138" s="206" t="s">
        <v>1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167</v>
      </c>
      <c r="AU138" s="213" t="s">
        <v>85</v>
      </c>
      <c r="AV138" s="13" t="s">
        <v>83</v>
      </c>
      <c r="AW138" s="13" t="s">
        <v>32</v>
      </c>
      <c r="AX138" s="13" t="s">
        <v>75</v>
      </c>
      <c r="AY138" s="213" t="s">
        <v>130</v>
      </c>
    </row>
    <row r="139" spans="1:65" s="14" customFormat="1" ht="11.25">
      <c r="B139" s="214"/>
      <c r="C139" s="215"/>
      <c r="D139" s="205" t="s">
        <v>167</v>
      </c>
      <c r="E139" s="216" t="s">
        <v>1</v>
      </c>
      <c r="F139" s="217" t="s">
        <v>304</v>
      </c>
      <c r="G139" s="215"/>
      <c r="H139" s="218">
        <v>72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167</v>
      </c>
      <c r="AU139" s="224" t="s">
        <v>85</v>
      </c>
      <c r="AV139" s="14" t="s">
        <v>85</v>
      </c>
      <c r="AW139" s="14" t="s">
        <v>32</v>
      </c>
      <c r="AX139" s="14" t="s">
        <v>83</v>
      </c>
      <c r="AY139" s="224" t="s">
        <v>130</v>
      </c>
    </row>
    <row r="140" spans="1:65" s="2" customFormat="1" ht="24.2" customHeight="1">
      <c r="A140" s="34"/>
      <c r="B140" s="35"/>
      <c r="C140" s="236" t="s">
        <v>148</v>
      </c>
      <c r="D140" s="236" t="s">
        <v>214</v>
      </c>
      <c r="E140" s="237" t="s">
        <v>305</v>
      </c>
      <c r="F140" s="238" t="s">
        <v>306</v>
      </c>
      <c r="G140" s="239" t="s">
        <v>165</v>
      </c>
      <c r="H140" s="240">
        <v>1</v>
      </c>
      <c r="I140" s="241"/>
      <c r="J140" s="242">
        <f>ROUND(I140*H140,2)</f>
        <v>0</v>
      </c>
      <c r="K140" s="243"/>
      <c r="L140" s="39"/>
      <c r="M140" s="244" t="s">
        <v>1</v>
      </c>
      <c r="N140" s="245" t="s">
        <v>40</v>
      </c>
      <c r="O140" s="7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136</v>
      </c>
      <c r="AT140" s="201" t="s">
        <v>214</v>
      </c>
      <c r="AU140" s="201" t="s">
        <v>85</v>
      </c>
      <c r="AY140" s="17" t="s">
        <v>130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83</v>
      </c>
      <c r="BK140" s="202">
        <f>ROUND(I140*H140,2)</f>
        <v>0</v>
      </c>
      <c r="BL140" s="17" t="s">
        <v>136</v>
      </c>
      <c r="BM140" s="201" t="s">
        <v>307</v>
      </c>
    </row>
    <row r="141" spans="1:65" s="2" customFormat="1" ht="24.2" customHeight="1">
      <c r="A141" s="34"/>
      <c r="B141" s="35"/>
      <c r="C141" s="236" t="s">
        <v>151</v>
      </c>
      <c r="D141" s="236" t="s">
        <v>214</v>
      </c>
      <c r="E141" s="237" t="s">
        <v>308</v>
      </c>
      <c r="F141" s="238" t="s">
        <v>309</v>
      </c>
      <c r="G141" s="239" t="s">
        <v>165</v>
      </c>
      <c r="H141" s="240">
        <v>1</v>
      </c>
      <c r="I141" s="241"/>
      <c r="J141" s="242">
        <f>ROUND(I141*H141,2)</f>
        <v>0</v>
      </c>
      <c r="K141" s="243"/>
      <c r="L141" s="39"/>
      <c r="M141" s="244" t="s">
        <v>1</v>
      </c>
      <c r="N141" s="245" t="s">
        <v>40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136</v>
      </c>
      <c r="AT141" s="201" t="s">
        <v>214</v>
      </c>
      <c r="AU141" s="201" t="s">
        <v>85</v>
      </c>
      <c r="AY141" s="17" t="s">
        <v>130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83</v>
      </c>
      <c r="BK141" s="202">
        <f>ROUND(I141*H141,2)</f>
        <v>0</v>
      </c>
      <c r="BL141" s="17" t="s">
        <v>136</v>
      </c>
      <c r="BM141" s="201" t="s">
        <v>310</v>
      </c>
    </row>
    <row r="142" spans="1:65" s="2" customFormat="1" ht="33" customHeight="1">
      <c r="A142" s="34"/>
      <c r="B142" s="35"/>
      <c r="C142" s="236" t="s">
        <v>135</v>
      </c>
      <c r="D142" s="236" t="s">
        <v>214</v>
      </c>
      <c r="E142" s="237" t="s">
        <v>311</v>
      </c>
      <c r="F142" s="238" t="s">
        <v>312</v>
      </c>
      <c r="G142" s="239" t="s">
        <v>165</v>
      </c>
      <c r="H142" s="240">
        <v>1</v>
      </c>
      <c r="I142" s="241"/>
      <c r="J142" s="242">
        <f>ROUND(I142*H142,2)</f>
        <v>0</v>
      </c>
      <c r="K142" s="243"/>
      <c r="L142" s="39"/>
      <c r="M142" s="244" t="s">
        <v>1</v>
      </c>
      <c r="N142" s="245" t="s">
        <v>40</v>
      </c>
      <c r="O142" s="7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136</v>
      </c>
      <c r="AT142" s="201" t="s">
        <v>214</v>
      </c>
      <c r="AU142" s="201" t="s">
        <v>85</v>
      </c>
      <c r="AY142" s="17" t="s">
        <v>130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83</v>
      </c>
      <c r="BK142" s="202">
        <f>ROUND(I142*H142,2)</f>
        <v>0</v>
      </c>
      <c r="BL142" s="17" t="s">
        <v>136</v>
      </c>
      <c r="BM142" s="201" t="s">
        <v>313</v>
      </c>
    </row>
    <row r="143" spans="1:65" s="2" customFormat="1" ht="33" customHeight="1">
      <c r="A143" s="34"/>
      <c r="B143" s="35"/>
      <c r="C143" s="236" t="s">
        <v>158</v>
      </c>
      <c r="D143" s="236" t="s">
        <v>214</v>
      </c>
      <c r="E143" s="237" t="s">
        <v>314</v>
      </c>
      <c r="F143" s="238" t="s">
        <v>315</v>
      </c>
      <c r="G143" s="239" t="s">
        <v>165</v>
      </c>
      <c r="H143" s="240">
        <v>1</v>
      </c>
      <c r="I143" s="241"/>
      <c r="J143" s="242">
        <f>ROUND(I143*H143,2)</f>
        <v>0</v>
      </c>
      <c r="K143" s="243"/>
      <c r="L143" s="39"/>
      <c r="M143" s="244" t="s">
        <v>1</v>
      </c>
      <c r="N143" s="245" t="s">
        <v>40</v>
      </c>
      <c r="O143" s="7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136</v>
      </c>
      <c r="AT143" s="201" t="s">
        <v>214</v>
      </c>
      <c r="AU143" s="201" t="s">
        <v>85</v>
      </c>
      <c r="AY143" s="17" t="s">
        <v>130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136</v>
      </c>
      <c r="BM143" s="201" t="s">
        <v>316</v>
      </c>
    </row>
    <row r="144" spans="1:65" s="2" customFormat="1" ht="24.2" customHeight="1">
      <c r="A144" s="34"/>
      <c r="B144" s="35"/>
      <c r="C144" s="236" t="s">
        <v>162</v>
      </c>
      <c r="D144" s="236" t="s">
        <v>214</v>
      </c>
      <c r="E144" s="237" t="s">
        <v>317</v>
      </c>
      <c r="F144" s="238" t="s">
        <v>318</v>
      </c>
      <c r="G144" s="239" t="s">
        <v>227</v>
      </c>
      <c r="H144" s="240">
        <v>355.5</v>
      </c>
      <c r="I144" s="241"/>
      <c r="J144" s="242">
        <f>ROUND(I144*H144,2)</f>
        <v>0</v>
      </c>
      <c r="K144" s="243"/>
      <c r="L144" s="39"/>
      <c r="M144" s="244" t="s">
        <v>1</v>
      </c>
      <c r="N144" s="245" t="s">
        <v>40</v>
      </c>
      <c r="O144" s="71"/>
      <c r="P144" s="199">
        <f>O144*H144</f>
        <v>0</v>
      </c>
      <c r="Q144" s="199">
        <v>0</v>
      </c>
      <c r="R144" s="199">
        <f>Q144*H144</f>
        <v>0</v>
      </c>
      <c r="S144" s="199">
        <v>0.255</v>
      </c>
      <c r="T144" s="200">
        <f>S144*H144</f>
        <v>90.652500000000003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136</v>
      </c>
      <c r="AT144" s="201" t="s">
        <v>214</v>
      </c>
      <c r="AU144" s="201" t="s">
        <v>85</v>
      </c>
      <c r="AY144" s="17" t="s">
        <v>130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83</v>
      </c>
      <c r="BK144" s="202">
        <f>ROUND(I144*H144,2)</f>
        <v>0</v>
      </c>
      <c r="BL144" s="17" t="s">
        <v>136</v>
      </c>
      <c r="BM144" s="201" t="s">
        <v>319</v>
      </c>
    </row>
    <row r="145" spans="1:65" s="14" customFormat="1" ht="11.25">
      <c r="B145" s="214"/>
      <c r="C145" s="215"/>
      <c r="D145" s="205" t="s">
        <v>167</v>
      </c>
      <c r="E145" s="216" t="s">
        <v>1</v>
      </c>
      <c r="F145" s="217" t="s">
        <v>320</v>
      </c>
      <c r="G145" s="215"/>
      <c r="H145" s="218">
        <v>355.5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167</v>
      </c>
      <c r="AU145" s="224" t="s">
        <v>85</v>
      </c>
      <c r="AV145" s="14" t="s">
        <v>85</v>
      </c>
      <c r="AW145" s="14" t="s">
        <v>32</v>
      </c>
      <c r="AX145" s="14" t="s">
        <v>83</v>
      </c>
      <c r="AY145" s="224" t="s">
        <v>130</v>
      </c>
    </row>
    <row r="146" spans="1:65" s="2" customFormat="1" ht="24.2" customHeight="1">
      <c r="A146" s="34"/>
      <c r="B146" s="35"/>
      <c r="C146" s="236" t="s">
        <v>171</v>
      </c>
      <c r="D146" s="236" t="s">
        <v>214</v>
      </c>
      <c r="E146" s="237" t="s">
        <v>321</v>
      </c>
      <c r="F146" s="238" t="s">
        <v>322</v>
      </c>
      <c r="G146" s="239" t="s">
        <v>227</v>
      </c>
      <c r="H146" s="240">
        <v>267.75</v>
      </c>
      <c r="I146" s="241"/>
      <c r="J146" s="242">
        <f>ROUND(I146*H146,2)</f>
        <v>0</v>
      </c>
      <c r="K146" s="243"/>
      <c r="L146" s="39"/>
      <c r="M146" s="244" t="s">
        <v>1</v>
      </c>
      <c r="N146" s="245" t="s">
        <v>40</v>
      </c>
      <c r="O146" s="71"/>
      <c r="P146" s="199">
        <f>O146*H146</f>
        <v>0</v>
      </c>
      <c r="Q146" s="199">
        <v>0</v>
      </c>
      <c r="R146" s="199">
        <f>Q146*H146</f>
        <v>0</v>
      </c>
      <c r="S146" s="199">
        <v>0.625</v>
      </c>
      <c r="T146" s="200">
        <f>S146*H146</f>
        <v>167.34375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136</v>
      </c>
      <c r="AT146" s="201" t="s">
        <v>214</v>
      </c>
      <c r="AU146" s="201" t="s">
        <v>85</v>
      </c>
      <c r="AY146" s="17" t="s">
        <v>130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83</v>
      </c>
      <c r="BK146" s="202">
        <f>ROUND(I146*H146,2)</f>
        <v>0</v>
      </c>
      <c r="BL146" s="17" t="s">
        <v>136</v>
      </c>
      <c r="BM146" s="201" t="s">
        <v>323</v>
      </c>
    </row>
    <row r="147" spans="1:65" s="13" customFormat="1" ht="11.25">
      <c r="B147" s="203"/>
      <c r="C147" s="204"/>
      <c r="D147" s="205" t="s">
        <v>167</v>
      </c>
      <c r="E147" s="206" t="s">
        <v>1</v>
      </c>
      <c r="F147" s="207" t="s">
        <v>324</v>
      </c>
      <c r="G147" s="204"/>
      <c r="H147" s="206" t="s">
        <v>1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167</v>
      </c>
      <c r="AU147" s="213" t="s">
        <v>85</v>
      </c>
      <c r="AV147" s="13" t="s">
        <v>83</v>
      </c>
      <c r="AW147" s="13" t="s">
        <v>32</v>
      </c>
      <c r="AX147" s="13" t="s">
        <v>75</v>
      </c>
      <c r="AY147" s="213" t="s">
        <v>130</v>
      </c>
    </row>
    <row r="148" spans="1:65" s="13" customFormat="1" ht="11.25">
      <c r="B148" s="203"/>
      <c r="C148" s="204"/>
      <c r="D148" s="205" t="s">
        <v>167</v>
      </c>
      <c r="E148" s="206" t="s">
        <v>1</v>
      </c>
      <c r="F148" s="207" t="s">
        <v>325</v>
      </c>
      <c r="G148" s="204"/>
      <c r="H148" s="206" t="s">
        <v>1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167</v>
      </c>
      <c r="AU148" s="213" t="s">
        <v>85</v>
      </c>
      <c r="AV148" s="13" t="s">
        <v>83</v>
      </c>
      <c r="AW148" s="13" t="s">
        <v>32</v>
      </c>
      <c r="AX148" s="13" t="s">
        <v>75</v>
      </c>
      <c r="AY148" s="213" t="s">
        <v>130</v>
      </c>
    </row>
    <row r="149" spans="1:65" s="14" customFormat="1" ht="11.25">
      <c r="B149" s="214"/>
      <c r="C149" s="215"/>
      <c r="D149" s="205" t="s">
        <v>167</v>
      </c>
      <c r="E149" s="216" t="s">
        <v>1</v>
      </c>
      <c r="F149" s="217" t="s">
        <v>326</v>
      </c>
      <c r="G149" s="215"/>
      <c r="H149" s="218">
        <v>267.75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167</v>
      </c>
      <c r="AU149" s="224" t="s">
        <v>85</v>
      </c>
      <c r="AV149" s="14" t="s">
        <v>85</v>
      </c>
      <c r="AW149" s="14" t="s">
        <v>32</v>
      </c>
      <c r="AX149" s="14" t="s">
        <v>83</v>
      </c>
      <c r="AY149" s="224" t="s">
        <v>130</v>
      </c>
    </row>
    <row r="150" spans="1:65" s="2" customFormat="1" ht="24.2" customHeight="1">
      <c r="A150" s="34"/>
      <c r="B150" s="35"/>
      <c r="C150" s="236" t="s">
        <v>175</v>
      </c>
      <c r="D150" s="236" t="s">
        <v>214</v>
      </c>
      <c r="E150" s="237" t="s">
        <v>327</v>
      </c>
      <c r="F150" s="238" t="s">
        <v>328</v>
      </c>
      <c r="G150" s="239" t="s">
        <v>227</v>
      </c>
      <c r="H150" s="240">
        <v>267.75</v>
      </c>
      <c r="I150" s="241"/>
      <c r="J150" s="242">
        <f>ROUND(I150*H150,2)</f>
        <v>0</v>
      </c>
      <c r="K150" s="243"/>
      <c r="L150" s="39"/>
      <c r="M150" s="244" t="s">
        <v>1</v>
      </c>
      <c r="N150" s="245" t="s">
        <v>40</v>
      </c>
      <c r="O150" s="71"/>
      <c r="P150" s="199">
        <f>O150*H150</f>
        <v>0</v>
      </c>
      <c r="Q150" s="199">
        <v>0</v>
      </c>
      <c r="R150" s="199">
        <f>Q150*H150</f>
        <v>0</v>
      </c>
      <c r="S150" s="199">
        <v>0.22</v>
      </c>
      <c r="T150" s="200">
        <f>S150*H150</f>
        <v>58.905000000000001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136</v>
      </c>
      <c r="AT150" s="201" t="s">
        <v>214</v>
      </c>
      <c r="AU150" s="201" t="s">
        <v>85</v>
      </c>
      <c r="AY150" s="17" t="s">
        <v>130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83</v>
      </c>
      <c r="BK150" s="202">
        <f>ROUND(I150*H150,2)</f>
        <v>0</v>
      </c>
      <c r="BL150" s="17" t="s">
        <v>136</v>
      </c>
      <c r="BM150" s="201" t="s">
        <v>329</v>
      </c>
    </row>
    <row r="151" spans="1:65" s="13" customFormat="1" ht="11.25">
      <c r="B151" s="203"/>
      <c r="C151" s="204"/>
      <c r="D151" s="205" t="s">
        <v>167</v>
      </c>
      <c r="E151" s="206" t="s">
        <v>1</v>
      </c>
      <c r="F151" s="207" t="s">
        <v>330</v>
      </c>
      <c r="G151" s="204"/>
      <c r="H151" s="206" t="s">
        <v>1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167</v>
      </c>
      <c r="AU151" s="213" t="s">
        <v>85</v>
      </c>
      <c r="AV151" s="13" t="s">
        <v>83</v>
      </c>
      <c r="AW151" s="13" t="s">
        <v>32</v>
      </c>
      <c r="AX151" s="13" t="s">
        <v>75</v>
      </c>
      <c r="AY151" s="213" t="s">
        <v>130</v>
      </c>
    </row>
    <row r="152" spans="1:65" s="14" customFormat="1" ht="11.25">
      <c r="B152" s="214"/>
      <c r="C152" s="215"/>
      <c r="D152" s="205" t="s">
        <v>167</v>
      </c>
      <c r="E152" s="216" t="s">
        <v>1</v>
      </c>
      <c r="F152" s="217" t="s">
        <v>326</v>
      </c>
      <c r="G152" s="215"/>
      <c r="H152" s="218">
        <v>267.75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167</v>
      </c>
      <c r="AU152" s="224" t="s">
        <v>85</v>
      </c>
      <c r="AV152" s="14" t="s">
        <v>85</v>
      </c>
      <c r="AW152" s="14" t="s">
        <v>32</v>
      </c>
      <c r="AX152" s="14" t="s">
        <v>83</v>
      </c>
      <c r="AY152" s="224" t="s">
        <v>130</v>
      </c>
    </row>
    <row r="153" spans="1:65" s="2" customFormat="1" ht="24.2" customHeight="1">
      <c r="A153" s="34"/>
      <c r="B153" s="35"/>
      <c r="C153" s="236" t="s">
        <v>179</v>
      </c>
      <c r="D153" s="236" t="s">
        <v>214</v>
      </c>
      <c r="E153" s="237" t="s">
        <v>331</v>
      </c>
      <c r="F153" s="238" t="s">
        <v>332</v>
      </c>
      <c r="G153" s="239" t="s">
        <v>245</v>
      </c>
      <c r="H153" s="240">
        <v>106.65</v>
      </c>
      <c r="I153" s="241"/>
      <c r="J153" s="242">
        <f>ROUND(I153*H153,2)</f>
        <v>0</v>
      </c>
      <c r="K153" s="243"/>
      <c r="L153" s="39"/>
      <c r="M153" s="244" t="s">
        <v>1</v>
      </c>
      <c r="N153" s="245" t="s">
        <v>40</v>
      </c>
      <c r="O153" s="71"/>
      <c r="P153" s="199">
        <f>O153*H153</f>
        <v>0</v>
      </c>
      <c r="Q153" s="199">
        <v>0</v>
      </c>
      <c r="R153" s="199">
        <f>Q153*H153</f>
        <v>0</v>
      </c>
      <c r="S153" s="199">
        <v>1.3</v>
      </c>
      <c r="T153" s="200">
        <f>S153*H153</f>
        <v>138.64500000000001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136</v>
      </c>
      <c r="AT153" s="201" t="s">
        <v>214</v>
      </c>
      <c r="AU153" s="201" t="s">
        <v>85</v>
      </c>
      <c r="AY153" s="17" t="s">
        <v>130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83</v>
      </c>
      <c r="BK153" s="202">
        <f>ROUND(I153*H153,2)</f>
        <v>0</v>
      </c>
      <c r="BL153" s="17" t="s">
        <v>136</v>
      </c>
      <c r="BM153" s="201" t="s">
        <v>333</v>
      </c>
    </row>
    <row r="154" spans="1:65" s="13" customFormat="1" ht="11.25">
      <c r="B154" s="203"/>
      <c r="C154" s="204"/>
      <c r="D154" s="205" t="s">
        <v>167</v>
      </c>
      <c r="E154" s="206" t="s">
        <v>1</v>
      </c>
      <c r="F154" s="207" t="s">
        <v>324</v>
      </c>
      <c r="G154" s="204"/>
      <c r="H154" s="206" t="s">
        <v>1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167</v>
      </c>
      <c r="AU154" s="213" t="s">
        <v>85</v>
      </c>
      <c r="AV154" s="13" t="s">
        <v>83</v>
      </c>
      <c r="AW154" s="13" t="s">
        <v>32</v>
      </c>
      <c r="AX154" s="13" t="s">
        <v>75</v>
      </c>
      <c r="AY154" s="213" t="s">
        <v>130</v>
      </c>
    </row>
    <row r="155" spans="1:65" s="13" customFormat="1" ht="11.25">
      <c r="B155" s="203"/>
      <c r="C155" s="204"/>
      <c r="D155" s="205" t="s">
        <v>167</v>
      </c>
      <c r="E155" s="206" t="s">
        <v>1</v>
      </c>
      <c r="F155" s="207" t="s">
        <v>334</v>
      </c>
      <c r="G155" s="204"/>
      <c r="H155" s="206" t="s">
        <v>1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167</v>
      </c>
      <c r="AU155" s="213" t="s">
        <v>85</v>
      </c>
      <c r="AV155" s="13" t="s">
        <v>83</v>
      </c>
      <c r="AW155" s="13" t="s">
        <v>32</v>
      </c>
      <c r="AX155" s="13" t="s">
        <v>75</v>
      </c>
      <c r="AY155" s="213" t="s">
        <v>130</v>
      </c>
    </row>
    <row r="156" spans="1:65" s="14" customFormat="1" ht="11.25">
      <c r="B156" s="214"/>
      <c r="C156" s="215"/>
      <c r="D156" s="205" t="s">
        <v>167</v>
      </c>
      <c r="E156" s="216" t="s">
        <v>1</v>
      </c>
      <c r="F156" s="217" t="s">
        <v>335</v>
      </c>
      <c r="G156" s="215"/>
      <c r="H156" s="218">
        <v>106.65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167</v>
      </c>
      <c r="AU156" s="224" t="s">
        <v>85</v>
      </c>
      <c r="AV156" s="14" t="s">
        <v>85</v>
      </c>
      <c r="AW156" s="14" t="s">
        <v>32</v>
      </c>
      <c r="AX156" s="14" t="s">
        <v>83</v>
      </c>
      <c r="AY156" s="224" t="s">
        <v>130</v>
      </c>
    </row>
    <row r="157" spans="1:65" s="2" customFormat="1" ht="24.2" customHeight="1">
      <c r="A157" s="34"/>
      <c r="B157" s="35"/>
      <c r="C157" s="236" t="s">
        <v>183</v>
      </c>
      <c r="D157" s="236" t="s">
        <v>214</v>
      </c>
      <c r="E157" s="237" t="s">
        <v>336</v>
      </c>
      <c r="F157" s="238" t="s">
        <v>337</v>
      </c>
      <c r="G157" s="239" t="s">
        <v>227</v>
      </c>
      <c r="H157" s="240">
        <v>535.5</v>
      </c>
      <c r="I157" s="241"/>
      <c r="J157" s="242">
        <f>ROUND(I157*H157,2)</f>
        <v>0</v>
      </c>
      <c r="K157" s="243"/>
      <c r="L157" s="39"/>
      <c r="M157" s="244" t="s">
        <v>1</v>
      </c>
      <c r="N157" s="245" t="s">
        <v>40</v>
      </c>
      <c r="O157" s="71"/>
      <c r="P157" s="199">
        <f>O157*H157</f>
        <v>0</v>
      </c>
      <c r="Q157" s="199">
        <v>1.6000000000000001E-4</v>
      </c>
      <c r="R157" s="199">
        <f>Q157*H157</f>
        <v>8.5680000000000006E-2</v>
      </c>
      <c r="S157" s="199">
        <v>0.25600000000000001</v>
      </c>
      <c r="T157" s="200">
        <f>S157*H157</f>
        <v>137.08799999999999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136</v>
      </c>
      <c r="AT157" s="201" t="s">
        <v>214</v>
      </c>
      <c r="AU157" s="201" t="s">
        <v>85</v>
      </c>
      <c r="AY157" s="17" t="s">
        <v>130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83</v>
      </c>
      <c r="BK157" s="202">
        <f>ROUND(I157*H157,2)</f>
        <v>0</v>
      </c>
      <c r="BL157" s="17" t="s">
        <v>136</v>
      </c>
      <c r="BM157" s="201" t="s">
        <v>338</v>
      </c>
    </row>
    <row r="158" spans="1:65" s="13" customFormat="1" ht="11.25">
      <c r="B158" s="203"/>
      <c r="C158" s="204"/>
      <c r="D158" s="205" t="s">
        <v>167</v>
      </c>
      <c r="E158" s="206" t="s">
        <v>1</v>
      </c>
      <c r="F158" s="207" t="s">
        <v>339</v>
      </c>
      <c r="G158" s="204"/>
      <c r="H158" s="206" t="s">
        <v>1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167</v>
      </c>
      <c r="AU158" s="213" t="s">
        <v>85</v>
      </c>
      <c r="AV158" s="13" t="s">
        <v>83</v>
      </c>
      <c r="AW158" s="13" t="s">
        <v>32</v>
      </c>
      <c r="AX158" s="13" t="s">
        <v>75</v>
      </c>
      <c r="AY158" s="213" t="s">
        <v>130</v>
      </c>
    </row>
    <row r="159" spans="1:65" s="14" customFormat="1" ht="11.25">
      <c r="B159" s="214"/>
      <c r="C159" s="215"/>
      <c r="D159" s="205" t="s">
        <v>167</v>
      </c>
      <c r="E159" s="216" t="s">
        <v>235</v>
      </c>
      <c r="F159" s="217" t="s">
        <v>236</v>
      </c>
      <c r="G159" s="215"/>
      <c r="H159" s="218">
        <v>535.5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167</v>
      </c>
      <c r="AU159" s="224" t="s">
        <v>85</v>
      </c>
      <c r="AV159" s="14" t="s">
        <v>85</v>
      </c>
      <c r="AW159" s="14" t="s">
        <v>32</v>
      </c>
      <c r="AX159" s="14" t="s">
        <v>83</v>
      </c>
      <c r="AY159" s="224" t="s">
        <v>130</v>
      </c>
    </row>
    <row r="160" spans="1:65" s="2" customFormat="1" ht="16.5" customHeight="1">
      <c r="A160" s="34"/>
      <c r="B160" s="35"/>
      <c r="C160" s="236" t="s">
        <v>8</v>
      </c>
      <c r="D160" s="236" t="s">
        <v>214</v>
      </c>
      <c r="E160" s="237" t="s">
        <v>340</v>
      </c>
      <c r="F160" s="238" t="s">
        <v>341</v>
      </c>
      <c r="G160" s="239" t="s">
        <v>102</v>
      </c>
      <c r="H160" s="240">
        <v>561.5</v>
      </c>
      <c r="I160" s="241"/>
      <c r="J160" s="242">
        <f>ROUND(I160*H160,2)</f>
        <v>0</v>
      </c>
      <c r="K160" s="243"/>
      <c r="L160" s="39"/>
      <c r="M160" s="244" t="s">
        <v>1</v>
      </c>
      <c r="N160" s="245" t="s">
        <v>40</v>
      </c>
      <c r="O160" s="71"/>
      <c r="P160" s="199">
        <f>O160*H160</f>
        <v>0</v>
      </c>
      <c r="Q160" s="199">
        <v>0</v>
      </c>
      <c r="R160" s="199">
        <f>Q160*H160</f>
        <v>0</v>
      </c>
      <c r="S160" s="199">
        <v>0.20499999999999999</v>
      </c>
      <c r="T160" s="200">
        <f>S160*H160</f>
        <v>115.10749999999999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136</v>
      </c>
      <c r="AT160" s="201" t="s">
        <v>214</v>
      </c>
      <c r="AU160" s="201" t="s">
        <v>85</v>
      </c>
      <c r="AY160" s="17" t="s">
        <v>130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83</v>
      </c>
      <c r="BK160" s="202">
        <f>ROUND(I160*H160,2)</f>
        <v>0</v>
      </c>
      <c r="BL160" s="17" t="s">
        <v>136</v>
      </c>
      <c r="BM160" s="201" t="s">
        <v>342</v>
      </c>
    </row>
    <row r="161" spans="1:65" s="13" customFormat="1" ht="11.25">
      <c r="B161" s="203"/>
      <c r="C161" s="204"/>
      <c r="D161" s="205" t="s">
        <v>167</v>
      </c>
      <c r="E161" s="206" t="s">
        <v>1</v>
      </c>
      <c r="F161" s="207" t="s">
        <v>343</v>
      </c>
      <c r="G161" s="204"/>
      <c r="H161" s="206" t="s">
        <v>1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167</v>
      </c>
      <c r="AU161" s="213" t="s">
        <v>85</v>
      </c>
      <c r="AV161" s="13" t="s">
        <v>83</v>
      </c>
      <c r="AW161" s="13" t="s">
        <v>32</v>
      </c>
      <c r="AX161" s="13" t="s">
        <v>75</v>
      </c>
      <c r="AY161" s="213" t="s">
        <v>130</v>
      </c>
    </row>
    <row r="162" spans="1:65" s="14" customFormat="1" ht="22.5">
      <c r="B162" s="214"/>
      <c r="C162" s="215"/>
      <c r="D162" s="205" t="s">
        <v>167</v>
      </c>
      <c r="E162" s="216" t="s">
        <v>1</v>
      </c>
      <c r="F162" s="217" t="s">
        <v>344</v>
      </c>
      <c r="G162" s="215"/>
      <c r="H162" s="218">
        <v>249.4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167</v>
      </c>
      <c r="AU162" s="224" t="s">
        <v>85</v>
      </c>
      <c r="AV162" s="14" t="s">
        <v>85</v>
      </c>
      <c r="AW162" s="14" t="s">
        <v>32</v>
      </c>
      <c r="AX162" s="14" t="s">
        <v>75</v>
      </c>
      <c r="AY162" s="224" t="s">
        <v>130</v>
      </c>
    </row>
    <row r="163" spans="1:65" s="14" customFormat="1" ht="22.5">
      <c r="B163" s="214"/>
      <c r="C163" s="215"/>
      <c r="D163" s="205" t="s">
        <v>167</v>
      </c>
      <c r="E163" s="216" t="s">
        <v>1</v>
      </c>
      <c r="F163" s="217" t="s">
        <v>345</v>
      </c>
      <c r="G163" s="215"/>
      <c r="H163" s="218">
        <v>312.10000000000002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167</v>
      </c>
      <c r="AU163" s="224" t="s">
        <v>85</v>
      </c>
      <c r="AV163" s="14" t="s">
        <v>85</v>
      </c>
      <c r="AW163" s="14" t="s">
        <v>32</v>
      </c>
      <c r="AX163" s="14" t="s">
        <v>75</v>
      </c>
      <c r="AY163" s="224" t="s">
        <v>130</v>
      </c>
    </row>
    <row r="164" spans="1:65" s="15" customFormat="1" ht="11.25">
      <c r="B164" s="225"/>
      <c r="C164" s="226"/>
      <c r="D164" s="205" t="s">
        <v>167</v>
      </c>
      <c r="E164" s="227" t="s">
        <v>1</v>
      </c>
      <c r="F164" s="228" t="s">
        <v>170</v>
      </c>
      <c r="G164" s="226"/>
      <c r="H164" s="229">
        <v>561.5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167</v>
      </c>
      <c r="AU164" s="235" t="s">
        <v>85</v>
      </c>
      <c r="AV164" s="15" t="s">
        <v>136</v>
      </c>
      <c r="AW164" s="15" t="s">
        <v>32</v>
      </c>
      <c r="AX164" s="15" t="s">
        <v>83</v>
      </c>
      <c r="AY164" s="235" t="s">
        <v>130</v>
      </c>
    </row>
    <row r="165" spans="1:65" s="2" customFormat="1" ht="24.2" customHeight="1">
      <c r="A165" s="34"/>
      <c r="B165" s="35"/>
      <c r="C165" s="236" t="s">
        <v>190</v>
      </c>
      <c r="D165" s="236" t="s">
        <v>214</v>
      </c>
      <c r="E165" s="237" t="s">
        <v>346</v>
      </c>
      <c r="F165" s="238" t="s">
        <v>347</v>
      </c>
      <c r="G165" s="239" t="s">
        <v>245</v>
      </c>
      <c r="H165" s="240">
        <v>120.7</v>
      </c>
      <c r="I165" s="241"/>
      <c r="J165" s="242">
        <f>ROUND(I165*H165,2)</f>
        <v>0</v>
      </c>
      <c r="K165" s="243"/>
      <c r="L165" s="39"/>
      <c r="M165" s="244" t="s">
        <v>1</v>
      </c>
      <c r="N165" s="245" t="s">
        <v>40</v>
      </c>
      <c r="O165" s="7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1" t="s">
        <v>136</v>
      </c>
      <c r="AT165" s="201" t="s">
        <v>214</v>
      </c>
      <c r="AU165" s="201" t="s">
        <v>85</v>
      </c>
      <c r="AY165" s="17" t="s">
        <v>130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" t="s">
        <v>83</v>
      </c>
      <c r="BK165" s="202">
        <f>ROUND(I165*H165,2)</f>
        <v>0</v>
      </c>
      <c r="BL165" s="17" t="s">
        <v>136</v>
      </c>
      <c r="BM165" s="201" t="s">
        <v>348</v>
      </c>
    </row>
    <row r="166" spans="1:65" s="13" customFormat="1" ht="11.25">
      <c r="B166" s="203"/>
      <c r="C166" s="204"/>
      <c r="D166" s="205" t="s">
        <v>167</v>
      </c>
      <c r="E166" s="206" t="s">
        <v>1</v>
      </c>
      <c r="F166" s="207" t="s">
        <v>349</v>
      </c>
      <c r="G166" s="204"/>
      <c r="H166" s="206" t="s">
        <v>1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167</v>
      </c>
      <c r="AU166" s="213" t="s">
        <v>85</v>
      </c>
      <c r="AV166" s="13" t="s">
        <v>83</v>
      </c>
      <c r="AW166" s="13" t="s">
        <v>32</v>
      </c>
      <c r="AX166" s="13" t="s">
        <v>75</v>
      </c>
      <c r="AY166" s="213" t="s">
        <v>130</v>
      </c>
    </row>
    <row r="167" spans="1:65" s="13" customFormat="1" ht="11.25">
      <c r="B167" s="203"/>
      <c r="C167" s="204"/>
      <c r="D167" s="205" t="s">
        <v>167</v>
      </c>
      <c r="E167" s="206" t="s">
        <v>1</v>
      </c>
      <c r="F167" s="207" t="s">
        <v>350</v>
      </c>
      <c r="G167" s="204"/>
      <c r="H167" s="206" t="s">
        <v>1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167</v>
      </c>
      <c r="AU167" s="213" t="s">
        <v>85</v>
      </c>
      <c r="AV167" s="13" t="s">
        <v>83</v>
      </c>
      <c r="AW167" s="13" t="s">
        <v>32</v>
      </c>
      <c r="AX167" s="13" t="s">
        <v>75</v>
      </c>
      <c r="AY167" s="213" t="s">
        <v>130</v>
      </c>
    </row>
    <row r="168" spans="1:65" s="14" customFormat="1" ht="11.25">
      <c r="B168" s="214"/>
      <c r="C168" s="215"/>
      <c r="D168" s="205" t="s">
        <v>167</v>
      </c>
      <c r="E168" s="216" t="s">
        <v>1</v>
      </c>
      <c r="F168" s="217" t="s">
        <v>351</v>
      </c>
      <c r="G168" s="215"/>
      <c r="H168" s="218">
        <v>120.7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167</v>
      </c>
      <c r="AU168" s="224" t="s">
        <v>85</v>
      </c>
      <c r="AV168" s="14" t="s">
        <v>85</v>
      </c>
      <c r="AW168" s="14" t="s">
        <v>32</v>
      </c>
      <c r="AX168" s="14" t="s">
        <v>75</v>
      </c>
      <c r="AY168" s="224" t="s">
        <v>130</v>
      </c>
    </row>
    <row r="169" spans="1:65" s="15" customFormat="1" ht="11.25">
      <c r="B169" s="225"/>
      <c r="C169" s="226"/>
      <c r="D169" s="205" t="s">
        <v>167</v>
      </c>
      <c r="E169" s="227" t="s">
        <v>1</v>
      </c>
      <c r="F169" s="228" t="s">
        <v>170</v>
      </c>
      <c r="G169" s="226"/>
      <c r="H169" s="229">
        <v>120.7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167</v>
      </c>
      <c r="AU169" s="235" t="s">
        <v>85</v>
      </c>
      <c r="AV169" s="15" t="s">
        <v>136</v>
      </c>
      <c r="AW169" s="15" t="s">
        <v>32</v>
      </c>
      <c r="AX169" s="15" t="s">
        <v>83</v>
      </c>
      <c r="AY169" s="235" t="s">
        <v>130</v>
      </c>
    </row>
    <row r="170" spans="1:65" s="2" customFormat="1" ht="21.75" customHeight="1">
      <c r="A170" s="34"/>
      <c r="B170" s="35"/>
      <c r="C170" s="236" t="s">
        <v>194</v>
      </c>
      <c r="D170" s="236" t="s">
        <v>214</v>
      </c>
      <c r="E170" s="237" t="s">
        <v>352</v>
      </c>
      <c r="F170" s="238" t="s">
        <v>353</v>
      </c>
      <c r="G170" s="239" t="s">
        <v>245</v>
      </c>
      <c r="H170" s="240">
        <v>124.8</v>
      </c>
      <c r="I170" s="241"/>
      <c r="J170" s="242">
        <f>ROUND(I170*H170,2)</f>
        <v>0</v>
      </c>
      <c r="K170" s="243"/>
      <c r="L170" s="39"/>
      <c r="M170" s="244" t="s">
        <v>1</v>
      </c>
      <c r="N170" s="245" t="s">
        <v>40</v>
      </c>
      <c r="O170" s="71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136</v>
      </c>
      <c r="AT170" s="201" t="s">
        <v>214</v>
      </c>
      <c r="AU170" s="201" t="s">
        <v>85</v>
      </c>
      <c r="AY170" s="17" t="s">
        <v>130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83</v>
      </c>
      <c r="BK170" s="202">
        <f>ROUND(I170*H170,2)</f>
        <v>0</v>
      </c>
      <c r="BL170" s="17" t="s">
        <v>136</v>
      </c>
      <c r="BM170" s="201" t="s">
        <v>354</v>
      </c>
    </row>
    <row r="171" spans="1:65" s="13" customFormat="1" ht="11.25">
      <c r="B171" s="203"/>
      <c r="C171" s="204"/>
      <c r="D171" s="205" t="s">
        <v>167</v>
      </c>
      <c r="E171" s="206" t="s">
        <v>1</v>
      </c>
      <c r="F171" s="207" t="s">
        <v>355</v>
      </c>
      <c r="G171" s="204"/>
      <c r="H171" s="206" t="s">
        <v>1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167</v>
      </c>
      <c r="AU171" s="213" t="s">
        <v>85</v>
      </c>
      <c r="AV171" s="13" t="s">
        <v>83</v>
      </c>
      <c r="AW171" s="13" t="s">
        <v>32</v>
      </c>
      <c r="AX171" s="13" t="s">
        <v>75</v>
      </c>
      <c r="AY171" s="213" t="s">
        <v>130</v>
      </c>
    </row>
    <row r="172" spans="1:65" s="14" customFormat="1" ht="11.25">
      <c r="B172" s="214"/>
      <c r="C172" s="215"/>
      <c r="D172" s="205" t="s">
        <v>167</v>
      </c>
      <c r="E172" s="216" t="s">
        <v>1</v>
      </c>
      <c r="F172" s="217" t="s">
        <v>356</v>
      </c>
      <c r="G172" s="215"/>
      <c r="H172" s="218">
        <v>124.8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167</v>
      </c>
      <c r="AU172" s="224" t="s">
        <v>85</v>
      </c>
      <c r="AV172" s="14" t="s">
        <v>85</v>
      </c>
      <c r="AW172" s="14" t="s">
        <v>32</v>
      </c>
      <c r="AX172" s="14" t="s">
        <v>83</v>
      </c>
      <c r="AY172" s="224" t="s">
        <v>130</v>
      </c>
    </row>
    <row r="173" spans="1:65" s="2" customFormat="1" ht="24.2" customHeight="1">
      <c r="A173" s="34"/>
      <c r="B173" s="35"/>
      <c r="C173" s="236" t="s">
        <v>198</v>
      </c>
      <c r="D173" s="236" t="s">
        <v>214</v>
      </c>
      <c r="E173" s="237" t="s">
        <v>357</v>
      </c>
      <c r="F173" s="238" t="s">
        <v>358</v>
      </c>
      <c r="G173" s="239" t="s">
        <v>245</v>
      </c>
      <c r="H173" s="240">
        <v>786.15099999999995</v>
      </c>
      <c r="I173" s="241"/>
      <c r="J173" s="242">
        <f>ROUND(I173*H173,2)</f>
        <v>0</v>
      </c>
      <c r="K173" s="243"/>
      <c r="L173" s="39"/>
      <c r="M173" s="244" t="s">
        <v>1</v>
      </c>
      <c r="N173" s="245" t="s">
        <v>40</v>
      </c>
      <c r="O173" s="7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136</v>
      </c>
      <c r="AT173" s="201" t="s">
        <v>214</v>
      </c>
      <c r="AU173" s="201" t="s">
        <v>85</v>
      </c>
      <c r="AY173" s="17" t="s">
        <v>130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83</v>
      </c>
      <c r="BK173" s="202">
        <f>ROUND(I173*H173,2)</f>
        <v>0</v>
      </c>
      <c r="BL173" s="17" t="s">
        <v>136</v>
      </c>
      <c r="BM173" s="201" t="s">
        <v>359</v>
      </c>
    </row>
    <row r="174" spans="1:65" s="13" customFormat="1" ht="11.25">
      <c r="B174" s="203"/>
      <c r="C174" s="204"/>
      <c r="D174" s="205" t="s">
        <v>167</v>
      </c>
      <c r="E174" s="206" t="s">
        <v>1</v>
      </c>
      <c r="F174" s="207" t="s">
        <v>360</v>
      </c>
      <c r="G174" s="204"/>
      <c r="H174" s="206" t="s">
        <v>1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167</v>
      </c>
      <c r="AU174" s="213" t="s">
        <v>85</v>
      </c>
      <c r="AV174" s="13" t="s">
        <v>83</v>
      </c>
      <c r="AW174" s="13" t="s">
        <v>32</v>
      </c>
      <c r="AX174" s="13" t="s">
        <v>75</v>
      </c>
      <c r="AY174" s="213" t="s">
        <v>130</v>
      </c>
    </row>
    <row r="175" spans="1:65" s="14" customFormat="1" ht="11.25">
      <c r="B175" s="214"/>
      <c r="C175" s="215"/>
      <c r="D175" s="205" t="s">
        <v>167</v>
      </c>
      <c r="E175" s="216" t="s">
        <v>1</v>
      </c>
      <c r="F175" s="217" t="s">
        <v>361</v>
      </c>
      <c r="G175" s="215"/>
      <c r="H175" s="218">
        <v>102.845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167</v>
      </c>
      <c r="AU175" s="224" t="s">
        <v>85</v>
      </c>
      <c r="AV175" s="14" t="s">
        <v>85</v>
      </c>
      <c r="AW175" s="14" t="s">
        <v>32</v>
      </c>
      <c r="AX175" s="14" t="s">
        <v>75</v>
      </c>
      <c r="AY175" s="224" t="s">
        <v>130</v>
      </c>
    </row>
    <row r="176" spans="1:65" s="14" customFormat="1" ht="11.25">
      <c r="B176" s="214"/>
      <c r="C176" s="215"/>
      <c r="D176" s="205" t="s">
        <v>167</v>
      </c>
      <c r="E176" s="216" t="s">
        <v>1</v>
      </c>
      <c r="F176" s="217" t="s">
        <v>362</v>
      </c>
      <c r="G176" s="215"/>
      <c r="H176" s="218">
        <v>138.51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167</v>
      </c>
      <c r="AU176" s="224" t="s">
        <v>85</v>
      </c>
      <c r="AV176" s="14" t="s">
        <v>85</v>
      </c>
      <c r="AW176" s="14" t="s">
        <v>32</v>
      </c>
      <c r="AX176" s="14" t="s">
        <v>75</v>
      </c>
      <c r="AY176" s="224" t="s">
        <v>130</v>
      </c>
    </row>
    <row r="177" spans="1:65" s="14" customFormat="1" ht="11.25">
      <c r="B177" s="214"/>
      <c r="C177" s="215"/>
      <c r="D177" s="205" t="s">
        <v>167</v>
      </c>
      <c r="E177" s="216" t="s">
        <v>1</v>
      </c>
      <c r="F177" s="217" t="s">
        <v>363</v>
      </c>
      <c r="G177" s="215"/>
      <c r="H177" s="218">
        <v>456.17500000000001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167</v>
      </c>
      <c r="AU177" s="224" t="s">
        <v>85</v>
      </c>
      <c r="AV177" s="14" t="s">
        <v>85</v>
      </c>
      <c r="AW177" s="14" t="s">
        <v>32</v>
      </c>
      <c r="AX177" s="14" t="s">
        <v>75</v>
      </c>
      <c r="AY177" s="224" t="s">
        <v>130</v>
      </c>
    </row>
    <row r="178" spans="1:65" s="13" customFormat="1" ht="11.25">
      <c r="B178" s="203"/>
      <c r="C178" s="204"/>
      <c r="D178" s="205" t="s">
        <v>167</v>
      </c>
      <c r="E178" s="206" t="s">
        <v>1</v>
      </c>
      <c r="F178" s="207" t="s">
        <v>364</v>
      </c>
      <c r="G178" s="204"/>
      <c r="H178" s="206" t="s">
        <v>1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167</v>
      </c>
      <c r="AU178" s="213" t="s">
        <v>85</v>
      </c>
      <c r="AV178" s="13" t="s">
        <v>83</v>
      </c>
      <c r="AW178" s="13" t="s">
        <v>32</v>
      </c>
      <c r="AX178" s="13" t="s">
        <v>75</v>
      </c>
      <c r="AY178" s="213" t="s">
        <v>130</v>
      </c>
    </row>
    <row r="179" spans="1:65" s="14" customFormat="1" ht="11.25">
      <c r="B179" s="214"/>
      <c r="C179" s="215"/>
      <c r="D179" s="205" t="s">
        <v>167</v>
      </c>
      <c r="E179" s="216" t="s">
        <v>1</v>
      </c>
      <c r="F179" s="217" t="s">
        <v>365</v>
      </c>
      <c r="G179" s="215"/>
      <c r="H179" s="218">
        <v>88.620999999999995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167</v>
      </c>
      <c r="AU179" s="224" t="s">
        <v>85</v>
      </c>
      <c r="AV179" s="14" t="s">
        <v>85</v>
      </c>
      <c r="AW179" s="14" t="s">
        <v>32</v>
      </c>
      <c r="AX179" s="14" t="s">
        <v>75</v>
      </c>
      <c r="AY179" s="224" t="s">
        <v>130</v>
      </c>
    </row>
    <row r="180" spans="1:65" s="15" customFormat="1" ht="11.25">
      <c r="B180" s="225"/>
      <c r="C180" s="226"/>
      <c r="D180" s="205" t="s">
        <v>167</v>
      </c>
      <c r="E180" s="227" t="s">
        <v>249</v>
      </c>
      <c r="F180" s="228" t="s">
        <v>170</v>
      </c>
      <c r="G180" s="226"/>
      <c r="H180" s="229">
        <v>786.15099999999995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167</v>
      </c>
      <c r="AU180" s="235" t="s">
        <v>85</v>
      </c>
      <c r="AV180" s="15" t="s">
        <v>136</v>
      </c>
      <c r="AW180" s="15" t="s">
        <v>32</v>
      </c>
      <c r="AX180" s="15" t="s">
        <v>83</v>
      </c>
      <c r="AY180" s="235" t="s">
        <v>130</v>
      </c>
    </row>
    <row r="181" spans="1:65" s="2" customFormat="1" ht="21.75" customHeight="1">
      <c r="A181" s="34"/>
      <c r="B181" s="35"/>
      <c r="C181" s="236" t="s">
        <v>202</v>
      </c>
      <c r="D181" s="236" t="s">
        <v>214</v>
      </c>
      <c r="E181" s="237" t="s">
        <v>366</v>
      </c>
      <c r="F181" s="238" t="s">
        <v>367</v>
      </c>
      <c r="G181" s="239" t="s">
        <v>245</v>
      </c>
      <c r="H181" s="240">
        <v>786.15099999999995</v>
      </c>
      <c r="I181" s="241"/>
      <c r="J181" s="242">
        <f>ROUND(I181*H181,2)</f>
        <v>0</v>
      </c>
      <c r="K181" s="243"/>
      <c r="L181" s="39"/>
      <c r="M181" s="244" t="s">
        <v>1</v>
      </c>
      <c r="N181" s="245" t="s">
        <v>40</v>
      </c>
      <c r="O181" s="7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136</v>
      </c>
      <c r="AT181" s="201" t="s">
        <v>214</v>
      </c>
      <c r="AU181" s="201" t="s">
        <v>85</v>
      </c>
      <c r="AY181" s="17" t="s">
        <v>130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136</v>
      </c>
      <c r="BM181" s="201" t="s">
        <v>368</v>
      </c>
    </row>
    <row r="182" spans="1:65" s="14" customFormat="1" ht="11.25">
      <c r="B182" s="214"/>
      <c r="C182" s="215"/>
      <c r="D182" s="205" t="s">
        <v>167</v>
      </c>
      <c r="E182" s="216" t="s">
        <v>1</v>
      </c>
      <c r="F182" s="217" t="s">
        <v>249</v>
      </c>
      <c r="G182" s="215"/>
      <c r="H182" s="218">
        <v>786.15099999999995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167</v>
      </c>
      <c r="AU182" s="224" t="s">
        <v>85</v>
      </c>
      <c r="AV182" s="14" t="s">
        <v>85</v>
      </c>
      <c r="AW182" s="14" t="s">
        <v>32</v>
      </c>
      <c r="AX182" s="14" t="s">
        <v>83</v>
      </c>
      <c r="AY182" s="224" t="s">
        <v>130</v>
      </c>
    </row>
    <row r="183" spans="1:65" s="2" customFormat="1" ht="24.2" customHeight="1">
      <c r="A183" s="34"/>
      <c r="B183" s="35"/>
      <c r="C183" s="236" t="s">
        <v>206</v>
      </c>
      <c r="D183" s="236" t="s">
        <v>214</v>
      </c>
      <c r="E183" s="237" t="s">
        <v>369</v>
      </c>
      <c r="F183" s="238" t="s">
        <v>370</v>
      </c>
      <c r="G183" s="239" t="s">
        <v>245</v>
      </c>
      <c r="H183" s="240">
        <v>55.899000000000001</v>
      </c>
      <c r="I183" s="241"/>
      <c r="J183" s="242">
        <f>ROUND(I183*H183,2)</f>
        <v>0</v>
      </c>
      <c r="K183" s="243"/>
      <c r="L183" s="39"/>
      <c r="M183" s="244" t="s">
        <v>1</v>
      </c>
      <c r="N183" s="245" t="s">
        <v>40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136</v>
      </c>
      <c r="AT183" s="201" t="s">
        <v>214</v>
      </c>
      <c r="AU183" s="201" t="s">
        <v>85</v>
      </c>
      <c r="AY183" s="17" t="s">
        <v>130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136</v>
      </c>
      <c r="BM183" s="201" t="s">
        <v>371</v>
      </c>
    </row>
    <row r="184" spans="1:65" s="13" customFormat="1" ht="11.25">
      <c r="B184" s="203"/>
      <c r="C184" s="204"/>
      <c r="D184" s="205" t="s">
        <v>167</v>
      </c>
      <c r="E184" s="206" t="s">
        <v>1</v>
      </c>
      <c r="F184" s="207" t="s">
        <v>372</v>
      </c>
      <c r="G184" s="204"/>
      <c r="H184" s="206" t="s">
        <v>1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167</v>
      </c>
      <c r="AU184" s="213" t="s">
        <v>85</v>
      </c>
      <c r="AV184" s="13" t="s">
        <v>83</v>
      </c>
      <c r="AW184" s="13" t="s">
        <v>32</v>
      </c>
      <c r="AX184" s="13" t="s">
        <v>75</v>
      </c>
      <c r="AY184" s="213" t="s">
        <v>130</v>
      </c>
    </row>
    <row r="185" spans="1:65" s="14" customFormat="1" ht="11.25">
      <c r="B185" s="214"/>
      <c r="C185" s="215"/>
      <c r="D185" s="205" t="s">
        <v>167</v>
      </c>
      <c r="E185" s="216" t="s">
        <v>257</v>
      </c>
      <c r="F185" s="217" t="s">
        <v>373</v>
      </c>
      <c r="G185" s="215"/>
      <c r="H185" s="218">
        <v>55.899000000000001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167</v>
      </c>
      <c r="AU185" s="224" t="s">
        <v>85</v>
      </c>
      <c r="AV185" s="14" t="s">
        <v>85</v>
      </c>
      <c r="AW185" s="14" t="s">
        <v>32</v>
      </c>
      <c r="AX185" s="14" t="s">
        <v>83</v>
      </c>
      <c r="AY185" s="224" t="s">
        <v>130</v>
      </c>
    </row>
    <row r="186" spans="1:65" s="2" customFormat="1" ht="24.2" customHeight="1">
      <c r="A186" s="34"/>
      <c r="B186" s="35"/>
      <c r="C186" s="236" t="s">
        <v>7</v>
      </c>
      <c r="D186" s="236" t="s">
        <v>214</v>
      </c>
      <c r="E186" s="237" t="s">
        <v>374</v>
      </c>
      <c r="F186" s="238" t="s">
        <v>375</v>
      </c>
      <c r="G186" s="239" t="s">
        <v>245</v>
      </c>
      <c r="H186" s="240">
        <v>55.899000000000001</v>
      </c>
      <c r="I186" s="241"/>
      <c r="J186" s="242">
        <f>ROUND(I186*H186,2)</f>
        <v>0</v>
      </c>
      <c r="K186" s="243"/>
      <c r="L186" s="39"/>
      <c r="M186" s="244" t="s">
        <v>1</v>
      </c>
      <c r="N186" s="245" t="s">
        <v>40</v>
      </c>
      <c r="O186" s="7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136</v>
      </c>
      <c r="AT186" s="201" t="s">
        <v>214</v>
      </c>
      <c r="AU186" s="201" t="s">
        <v>85</v>
      </c>
      <c r="AY186" s="17" t="s">
        <v>130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83</v>
      </c>
      <c r="BK186" s="202">
        <f>ROUND(I186*H186,2)</f>
        <v>0</v>
      </c>
      <c r="BL186" s="17" t="s">
        <v>136</v>
      </c>
      <c r="BM186" s="201" t="s">
        <v>376</v>
      </c>
    </row>
    <row r="187" spans="1:65" s="14" customFormat="1" ht="11.25">
      <c r="B187" s="214"/>
      <c r="C187" s="215"/>
      <c r="D187" s="205" t="s">
        <v>167</v>
      </c>
      <c r="E187" s="216" t="s">
        <v>1</v>
      </c>
      <c r="F187" s="217" t="s">
        <v>257</v>
      </c>
      <c r="G187" s="215"/>
      <c r="H187" s="218">
        <v>55.899000000000001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167</v>
      </c>
      <c r="AU187" s="224" t="s">
        <v>85</v>
      </c>
      <c r="AV187" s="14" t="s">
        <v>85</v>
      </c>
      <c r="AW187" s="14" t="s">
        <v>32</v>
      </c>
      <c r="AX187" s="14" t="s">
        <v>83</v>
      </c>
      <c r="AY187" s="224" t="s">
        <v>130</v>
      </c>
    </row>
    <row r="188" spans="1:65" s="2" customFormat="1" ht="24.2" customHeight="1">
      <c r="A188" s="34"/>
      <c r="B188" s="35"/>
      <c r="C188" s="236" t="s">
        <v>213</v>
      </c>
      <c r="D188" s="236" t="s">
        <v>214</v>
      </c>
      <c r="E188" s="237" t="s">
        <v>377</v>
      </c>
      <c r="F188" s="238" t="s">
        <v>378</v>
      </c>
      <c r="G188" s="239" t="s">
        <v>165</v>
      </c>
      <c r="H188" s="240">
        <v>1</v>
      </c>
      <c r="I188" s="241"/>
      <c r="J188" s="242">
        <f t="shared" ref="J188:J194" si="0">ROUND(I188*H188,2)</f>
        <v>0</v>
      </c>
      <c r="K188" s="243"/>
      <c r="L188" s="39"/>
      <c r="M188" s="244" t="s">
        <v>1</v>
      </c>
      <c r="N188" s="245" t="s">
        <v>40</v>
      </c>
      <c r="O188" s="71"/>
      <c r="P188" s="199">
        <f t="shared" ref="P188:P194" si="1">O188*H188</f>
        <v>0</v>
      </c>
      <c r="Q188" s="199">
        <v>0</v>
      </c>
      <c r="R188" s="199">
        <f t="shared" ref="R188:R194" si="2">Q188*H188</f>
        <v>0</v>
      </c>
      <c r="S188" s="199">
        <v>0</v>
      </c>
      <c r="T188" s="200">
        <f t="shared" ref="T188:T194" si="3"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1" t="s">
        <v>136</v>
      </c>
      <c r="AT188" s="201" t="s">
        <v>214</v>
      </c>
      <c r="AU188" s="201" t="s">
        <v>85</v>
      </c>
      <c r="AY188" s="17" t="s">
        <v>130</v>
      </c>
      <c r="BE188" s="202">
        <f t="shared" ref="BE188:BE194" si="4">IF(N188="základní",J188,0)</f>
        <v>0</v>
      </c>
      <c r="BF188" s="202">
        <f t="shared" ref="BF188:BF194" si="5">IF(N188="snížená",J188,0)</f>
        <v>0</v>
      </c>
      <c r="BG188" s="202">
        <f t="shared" ref="BG188:BG194" si="6">IF(N188="zákl. přenesená",J188,0)</f>
        <v>0</v>
      </c>
      <c r="BH188" s="202">
        <f t="shared" ref="BH188:BH194" si="7">IF(N188="sníž. přenesená",J188,0)</f>
        <v>0</v>
      </c>
      <c r="BI188" s="202">
        <f t="shared" ref="BI188:BI194" si="8">IF(N188="nulová",J188,0)</f>
        <v>0</v>
      </c>
      <c r="BJ188" s="17" t="s">
        <v>83</v>
      </c>
      <c r="BK188" s="202">
        <f t="shared" ref="BK188:BK194" si="9">ROUND(I188*H188,2)</f>
        <v>0</v>
      </c>
      <c r="BL188" s="17" t="s">
        <v>136</v>
      </c>
      <c r="BM188" s="201" t="s">
        <v>379</v>
      </c>
    </row>
    <row r="189" spans="1:65" s="2" customFormat="1" ht="24.2" customHeight="1">
      <c r="A189" s="34"/>
      <c r="B189" s="35"/>
      <c r="C189" s="236" t="s">
        <v>218</v>
      </c>
      <c r="D189" s="236" t="s">
        <v>214</v>
      </c>
      <c r="E189" s="237" t="s">
        <v>380</v>
      </c>
      <c r="F189" s="238" t="s">
        <v>381</v>
      </c>
      <c r="G189" s="239" t="s">
        <v>165</v>
      </c>
      <c r="H189" s="240">
        <v>1</v>
      </c>
      <c r="I189" s="241"/>
      <c r="J189" s="242">
        <f t="shared" si="0"/>
        <v>0</v>
      </c>
      <c r="K189" s="243"/>
      <c r="L189" s="39"/>
      <c r="M189" s="244" t="s">
        <v>1</v>
      </c>
      <c r="N189" s="245" t="s">
        <v>40</v>
      </c>
      <c r="O189" s="71"/>
      <c r="P189" s="199">
        <f t="shared" si="1"/>
        <v>0</v>
      </c>
      <c r="Q189" s="199">
        <v>0</v>
      </c>
      <c r="R189" s="199">
        <f t="shared" si="2"/>
        <v>0</v>
      </c>
      <c r="S189" s="199">
        <v>0</v>
      </c>
      <c r="T189" s="200">
        <f t="shared" si="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136</v>
      </c>
      <c r="AT189" s="201" t="s">
        <v>214</v>
      </c>
      <c r="AU189" s="201" t="s">
        <v>85</v>
      </c>
      <c r="AY189" s="17" t="s">
        <v>130</v>
      </c>
      <c r="BE189" s="202">
        <f t="shared" si="4"/>
        <v>0</v>
      </c>
      <c r="BF189" s="202">
        <f t="shared" si="5"/>
        <v>0</v>
      </c>
      <c r="BG189" s="202">
        <f t="shared" si="6"/>
        <v>0</v>
      </c>
      <c r="BH189" s="202">
        <f t="shared" si="7"/>
        <v>0</v>
      </c>
      <c r="BI189" s="202">
        <f t="shared" si="8"/>
        <v>0</v>
      </c>
      <c r="BJ189" s="17" t="s">
        <v>83</v>
      </c>
      <c r="BK189" s="202">
        <f t="shared" si="9"/>
        <v>0</v>
      </c>
      <c r="BL189" s="17" t="s">
        <v>136</v>
      </c>
      <c r="BM189" s="201" t="s">
        <v>382</v>
      </c>
    </row>
    <row r="190" spans="1:65" s="2" customFormat="1" ht="24.2" customHeight="1">
      <c r="A190" s="34"/>
      <c r="B190" s="35"/>
      <c r="C190" s="236" t="s">
        <v>222</v>
      </c>
      <c r="D190" s="236" t="s">
        <v>214</v>
      </c>
      <c r="E190" s="237" t="s">
        <v>383</v>
      </c>
      <c r="F190" s="238" t="s">
        <v>384</v>
      </c>
      <c r="G190" s="239" t="s">
        <v>165</v>
      </c>
      <c r="H190" s="240">
        <v>1</v>
      </c>
      <c r="I190" s="241"/>
      <c r="J190" s="242">
        <f t="shared" si="0"/>
        <v>0</v>
      </c>
      <c r="K190" s="243"/>
      <c r="L190" s="39"/>
      <c r="M190" s="244" t="s">
        <v>1</v>
      </c>
      <c r="N190" s="245" t="s">
        <v>40</v>
      </c>
      <c r="O190" s="71"/>
      <c r="P190" s="199">
        <f t="shared" si="1"/>
        <v>0</v>
      </c>
      <c r="Q190" s="199">
        <v>0</v>
      </c>
      <c r="R190" s="199">
        <f t="shared" si="2"/>
        <v>0</v>
      </c>
      <c r="S190" s="199">
        <v>0</v>
      </c>
      <c r="T190" s="200">
        <f t="shared" si="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136</v>
      </c>
      <c r="AT190" s="201" t="s">
        <v>214</v>
      </c>
      <c r="AU190" s="201" t="s">
        <v>85</v>
      </c>
      <c r="AY190" s="17" t="s">
        <v>130</v>
      </c>
      <c r="BE190" s="202">
        <f t="shared" si="4"/>
        <v>0</v>
      </c>
      <c r="BF190" s="202">
        <f t="shared" si="5"/>
        <v>0</v>
      </c>
      <c r="BG190" s="202">
        <f t="shared" si="6"/>
        <v>0</v>
      </c>
      <c r="BH190" s="202">
        <f t="shared" si="7"/>
        <v>0</v>
      </c>
      <c r="BI190" s="202">
        <f t="shared" si="8"/>
        <v>0</v>
      </c>
      <c r="BJ190" s="17" t="s">
        <v>83</v>
      </c>
      <c r="BK190" s="202">
        <f t="shared" si="9"/>
        <v>0</v>
      </c>
      <c r="BL190" s="17" t="s">
        <v>136</v>
      </c>
      <c r="BM190" s="201" t="s">
        <v>385</v>
      </c>
    </row>
    <row r="191" spans="1:65" s="2" customFormat="1" ht="24.2" customHeight="1">
      <c r="A191" s="34"/>
      <c r="B191" s="35"/>
      <c r="C191" s="236" t="s">
        <v>386</v>
      </c>
      <c r="D191" s="236" t="s">
        <v>214</v>
      </c>
      <c r="E191" s="237" t="s">
        <v>387</v>
      </c>
      <c r="F191" s="238" t="s">
        <v>388</v>
      </c>
      <c r="G191" s="239" t="s">
        <v>165</v>
      </c>
      <c r="H191" s="240">
        <v>1</v>
      </c>
      <c r="I191" s="241"/>
      <c r="J191" s="242">
        <f t="shared" si="0"/>
        <v>0</v>
      </c>
      <c r="K191" s="243"/>
      <c r="L191" s="39"/>
      <c r="M191" s="244" t="s">
        <v>1</v>
      </c>
      <c r="N191" s="245" t="s">
        <v>40</v>
      </c>
      <c r="O191" s="71"/>
      <c r="P191" s="199">
        <f t="shared" si="1"/>
        <v>0</v>
      </c>
      <c r="Q191" s="199">
        <v>0</v>
      </c>
      <c r="R191" s="199">
        <f t="shared" si="2"/>
        <v>0</v>
      </c>
      <c r="S191" s="199">
        <v>0</v>
      </c>
      <c r="T191" s="200">
        <f t="shared" si="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136</v>
      </c>
      <c r="AT191" s="201" t="s">
        <v>214</v>
      </c>
      <c r="AU191" s="201" t="s">
        <v>85</v>
      </c>
      <c r="AY191" s="17" t="s">
        <v>130</v>
      </c>
      <c r="BE191" s="202">
        <f t="shared" si="4"/>
        <v>0</v>
      </c>
      <c r="BF191" s="202">
        <f t="shared" si="5"/>
        <v>0</v>
      </c>
      <c r="BG191" s="202">
        <f t="shared" si="6"/>
        <v>0</v>
      </c>
      <c r="BH191" s="202">
        <f t="shared" si="7"/>
        <v>0</v>
      </c>
      <c r="BI191" s="202">
        <f t="shared" si="8"/>
        <v>0</v>
      </c>
      <c r="BJ191" s="17" t="s">
        <v>83</v>
      </c>
      <c r="BK191" s="202">
        <f t="shared" si="9"/>
        <v>0</v>
      </c>
      <c r="BL191" s="17" t="s">
        <v>136</v>
      </c>
      <c r="BM191" s="201" t="s">
        <v>389</v>
      </c>
    </row>
    <row r="192" spans="1:65" s="2" customFormat="1" ht="24.2" customHeight="1">
      <c r="A192" s="34"/>
      <c r="B192" s="35"/>
      <c r="C192" s="236" t="s">
        <v>390</v>
      </c>
      <c r="D192" s="236" t="s">
        <v>214</v>
      </c>
      <c r="E192" s="237" t="s">
        <v>391</v>
      </c>
      <c r="F192" s="238" t="s">
        <v>392</v>
      </c>
      <c r="G192" s="239" t="s">
        <v>165</v>
      </c>
      <c r="H192" s="240">
        <v>1</v>
      </c>
      <c r="I192" s="241"/>
      <c r="J192" s="242">
        <f t="shared" si="0"/>
        <v>0</v>
      </c>
      <c r="K192" s="243"/>
      <c r="L192" s="39"/>
      <c r="M192" s="244" t="s">
        <v>1</v>
      </c>
      <c r="N192" s="245" t="s">
        <v>40</v>
      </c>
      <c r="O192" s="71"/>
      <c r="P192" s="199">
        <f t="shared" si="1"/>
        <v>0</v>
      </c>
      <c r="Q192" s="199">
        <v>0</v>
      </c>
      <c r="R192" s="199">
        <f t="shared" si="2"/>
        <v>0</v>
      </c>
      <c r="S192" s="199">
        <v>0</v>
      </c>
      <c r="T192" s="200">
        <f t="shared" si="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1" t="s">
        <v>136</v>
      </c>
      <c r="AT192" s="201" t="s">
        <v>214</v>
      </c>
      <c r="AU192" s="201" t="s">
        <v>85</v>
      </c>
      <c r="AY192" s="17" t="s">
        <v>130</v>
      </c>
      <c r="BE192" s="202">
        <f t="shared" si="4"/>
        <v>0</v>
      </c>
      <c r="BF192" s="202">
        <f t="shared" si="5"/>
        <v>0</v>
      </c>
      <c r="BG192" s="202">
        <f t="shared" si="6"/>
        <v>0</v>
      </c>
      <c r="BH192" s="202">
        <f t="shared" si="7"/>
        <v>0</v>
      </c>
      <c r="BI192" s="202">
        <f t="shared" si="8"/>
        <v>0</v>
      </c>
      <c r="BJ192" s="17" t="s">
        <v>83</v>
      </c>
      <c r="BK192" s="202">
        <f t="shared" si="9"/>
        <v>0</v>
      </c>
      <c r="BL192" s="17" t="s">
        <v>136</v>
      </c>
      <c r="BM192" s="201" t="s">
        <v>393</v>
      </c>
    </row>
    <row r="193" spans="1:65" s="2" customFormat="1" ht="24.2" customHeight="1">
      <c r="A193" s="34"/>
      <c r="B193" s="35"/>
      <c r="C193" s="236" t="s">
        <v>394</v>
      </c>
      <c r="D193" s="236" t="s">
        <v>214</v>
      </c>
      <c r="E193" s="237" t="s">
        <v>395</v>
      </c>
      <c r="F193" s="238" t="s">
        <v>396</v>
      </c>
      <c r="G193" s="239" t="s">
        <v>165</v>
      </c>
      <c r="H193" s="240">
        <v>1</v>
      </c>
      <c r="I193" s="241"/>
      <c r="J193" s="242">
        <f t="shared" si="0"/>
        <v>0</v>
      </c>
      <c r="K193" s="243"/>
      <c r="L193" s="39"/>
      <c r="M193" s="244" t="s">
        <v>1</v>
      </c>
      <c r="N193" s="245" t="s">
        <v>40</v>
      </c>
      <c r="O193" s="71"/>
      <c r="P193" s="199">
        <f t="shared" si="1"/>
        <v>0</v>
      </c>
      <c r="Q193" s="199">
        <v>0</v>
      </c>
      <c r="R193" s="199">
        <f t="shared" si="2"/>
        <v>0</v>
      </c>
      <c r="S193" s="199">
        <v>0</v>
      </c>
      <c r="T193" s="200">
        <f t="shared" si="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136</v>
      </c>
      <c r="AT193" s="201" t="s">
        <v>214</v>
      </c>
      <c r="AU193" s="201" t="s">
        <v>85</v>
      </c>
      <c r="AY193" s="17" t="s">
        <v>130</v>
      </c>
      <c r="BE193" s="202">
        <f t="shared" si="4"/>
        <v>0</v>
      </c>
      <c r="BF193" s="202">
        <f t="shared" si="5"/>
        <v>0</v>
      </c>
      <c r="BG193" s="202">
        <f t="shared" si="6"/>
        <v>0</v>
      </c>
      <c r="BH193" s="202">
        <f t="shared" si="7"/>
        <v>0</v>
      </c>
      <c r="BI193" s="202">
        <f t="shared" si="8"/>
        <v>0</v>
      </c>
      <c r="BJ193" s="17" t="s">
        <v>83</v>
      </c>
      <c r="BK193" s="202">
        <f t="shared" si="9"/>
        <v>0</v>
      </c>
      <c r="BL193" s="17" t="s">
        <v>136</v>
      </c>
      <c r="BM193" s="201" t="s">
        <v>397</v>
      </c>
    </row>
    <row r="194" spans="1:65" s="2" customFormat="1" ht="24.2" customHeight="1">
      <c r="A194" s="34"/>
      <c r="B194" s="35"/>
      <c r="C194" s="236" t="s">
        <v>398</v>
      </c>
      <c r="D194" s="236" t="s">
        <v>214</v>
      </c>
      <c r="E194" s="237" t="s">
        <v>399</v>
      </c>
      <c r="F194" s="238" t="s">
        <v>400</v>
      </c>
      <c r="G194" s="239" t="s">
        <v>245</v>
      </c>
      <c r="H194" s="240">
        <v>842.05</v>
      </c>
      <c r="I194" s="241"/>
      <c r="J194" s="242">
        <f t="shared" si="0"/>
        <v>0</v>
      </c>
      <c r="K194" s="243"/>
      <c r="L194" s="39"/>
      <c r="M194" s="244" t="s">
        <v>1</v>
      </c>
      <c r="N194" s="245" t="s">
        <v>40</v>
      </c>
      <c r="O194" s="71"/>
      <c r="P194" s="199">
        <f t="shared" si="1"/>
        <v>0</v>
      </c>
      <c r="Q194" s="199">
        <v>0</v>
      </c>
      <c r="R194" s="199">
        <f t="shared" si="2"/>
        <v>0</v>
      </c>
      <c r="S194" s="199">
        <v>0</v>
      </c>
      <c r="T194" s="200">
        <f t="shared" si="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1" t="s">
        <v>136</v>
      </c>
      <c r="AT194" s="201" t="s">
        <v>214</v>
      </c>
      <c r="AU194" s="201" t="s">
        <v>85</v>
      </c>
      <c r="AY194" s="17" t="s">
        <v>130</v>
      </c>
      <c r="BE194" s="202">
        <f t="shared" si="4"/>
        <v>0</v>
      </c>
      <c r="BF194" s="202">
        <f t="shared" si="5"/>
        <v>0</v>
      </c>
      <c r="BG194" s="202">
        <f t="shared" si="6"/>
        <v>0</v>
      </c>
      <c r="BH194" s="202">
        <f t="shared" si="7"/>
        <v>0</v>
      </c>
      <c r="BI194" s="202">
        <f t="shared" si="8"/>
        <v>0</v>
      </c>
      <c r="BJ194" s="17" t="s">
        <v>83</v>
      </c>
      <c r="BK194" s="202">
        <f t="shared" si="9"/>
        <v>0</v>
      </c>
      <c r="BL194" s="17" t="s">
        <v>136</v>
      </c>
      <c r="BM194" s="201" t="s">
        <v>401</v>
      </c>
    </row>
    <row r="195" spans="1:65" s="14" customFormat="1" ht="11.25">
      <c r="B195" s="214"/>
      <c r="C195" s="215"/>
      <c r="D195" s="205" t="s">
        <v>167</v>
      </c>
      <c r="E195" s="216" t="s">
        <v>251</v>
      </c>
      <c r="F195" s="217" t="s">
        <v>402</v>
      </c>
      <c r="G195" s="215"/>
      <c r="H195" s="218">
        <v>842.05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167</v>
      </c>
      <c r="AU195" s="224" t="s">
        <v>85</v>
      </c>
      <c r="AV195" s="14" t="s">
        <v>85</v>
      </c>
      <c r="AW195" s="14" t="s">
        <v>32</v>
      </c>
      <c r="AX195" s="14" t="s">
        <v>83</v>
      </c>
      <c r="AY195" s="224" t="s">
        <v>130</v>
      </c>
    </row>
    <row r="196" spans="1:65" s="2" customFormat="1" ht="33" customHeight="1">
      <c r="A196" s="34"/>
      <c r="B196" s="35"/>
      <c r="C196" s="236" t="s">
        <v>403</v>
      </c>
      <c r="D196" s="236" t="s">
        <v>214</v>
      </c>
      <c r="E196" s="237" t="s">
        <v>404</v>
      </c>
      <c r="F196" s="238" t="s">
        <v>405</v>
      </c>
      <c r="G196" s="239" t="s">
        <v>245</v>
      </c>
      <c r="H196" s="240">
        <v>12630.75</v>
      </c>
      <c r="I196" s="241"/>
      <c r="J196" s="242">
        <f>ROUND(I196*H196,2)</f>
        <v>0</v>
      </c>
      <c r="K196" s="243"/>
      <c r="L196" s="39"/>
      <c r="M196" s="244" t="s">
        <v>1</v>
      </c>
      <c r="N196" s="245" t="s">
        <v>40</v>
      </c>
      <c r="O196" s="71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1" t="s">
        <v>136</v>
      </c>
      <c r="AT196" s="201" t="s">
        <v>214</v>
      </c>
      <c r="AU196" s="201" t="s">
        <v>85</v>
      </c>
      <c r="AY196" s="17" t="s">
        <v>130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7" t="s">
        <v>83</v>
      </c>
      <c r="BK196" s="202">
        <f>ROUND(I196*H196,2)</f>
        <v>0</v>
      </c>
      <c r="BL196" s="17" t="s">
        <v>136</v>
      </c>
      <c r="BM196" s="201" t="s">
        <v>406</v>
      </c>
    </row>
    <row r="197" spans="1:65" s="13" customFormat="1" ht="11.25">
      <c r="B197" s="203"/>
      <c r="C197" s="204"/>
      <c r="D197" s="205" t="s">
        <v>167</v>
      </c>
      <c r="E197" s="206" t="s">
        <v>1</v>
      </c>
      <c r="F197" s="207" t="s">
        <v>407</v>
      </c>
      <c r="G197" s="204"/>
      <c r="H197" s="206" t="s">
        <v>1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167</v>
      </c>
      <c r="AU197" s="213" t="s">
        <v>85</v>
      </c>
      <c r="AV197" s="13" t="s">
        <v>83</v>
      </c>
      <c r="AW197" s="13" t="s">
        <v>32</v>
      </c>
      <c r="AX197" s="13" t="s">
        <v>75</v>
      </c>
      <c r="AY197" s="213" t="s">
        <v>130</v>
      </c>
    </row>
    <row r="198" spans="1:65" s="14" customFormat="1" ht="11.25">
      <c r="B198" s="214"/>
      <c r="C198" s="215"/>
      <c r="D198" s="205" t="s">
        <v>167</v>
      </c>
      <c r="E198" s="216" t="s">
        <v>1</v>
      </c>
      <c r="F198" s="217" t="s">
        <v>408</v>
      </c>
      <c r="G198" s="215"/>
      <c r="H198" s="218">
        <v>12630.75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167</v>
      </c>
      <c r="AU198" s="224" t="s">
        <v>85</v>
      </c>
      <c r="AV198" s="14" t="s">
        <v>85</v>
      </c>
      <c r="AW198" s="14" t="s">
        <v>32</v>
      </c>
      <c r="AX198" s="14" t="s">
        <v>83</v>
      </c>
      <c r="AY198" s="224" t="s">
        <v>130</v>
      </c>
    </row>
    <row r="199" spans="1:65" s="2" customFormat="1" ht="21.75" customHeight="1">
      <c r="A199" s="34"/>
      <c r="B199" s="35"/>
      <c r="C199" s="236" t="s">
        <v>409</v>
      </c>
      <c r="D199" s="236" t="s">
        <v>214</v>
      </c>
      <c r="E199" s="237" t="s">
        <v>410</v>
      </c>
      <c r="F199" s="238" t="s">
        <v>411</v>
      </c>
      <c r="G199" s="239" t="s">
        <v>245</v>
      </c>
      <c r="H199" s="240">
        <v>842.05</v>
      </c>
      <c r="I199" s="241"/>
      <c r="J199" s="242">
        <f>ROUND(I199*H199,2)</f>
        <v>0</v>
      </c>
      <c r="K199" s="243"/>
      <c r="L199" s="39"/>
      <c r="M199" s="244" t="s">
        <v>1</v>
      </c>
      <c r="N199" s="245" t="s">
        <v>40</v>
      </c>
      <c r="O199" s="7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1" t="s">
        <v>136</v>
      </c>
      <c r="AT199" s="201" t="s">
        <v>214</v>
      </c>
      <c r="AU199" s="201" t="s">
        <v>85</v>
      </c>
      <c r="AY199" s="17" t="s">
        <v>130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7" t="s">
        <v>83</v>
      </c>
      <c r="BK199" s="202">
        <f>ROUND(I199*H199,2)</f>
        <v>0</v>
      </c>
      <c r="BL199" s="17" t="s">
        <v>136</v>
      </c>
      <c r="BM199" s="201" t="s">
        <v>412</v>
      </c>
    </row>
    <row r="200" spans="1:65" s="14" customFormat="1" ht="11.25">
      <c r="B200" s="214"/>
      <c r="C200" s="215"/>
      <c r="D200" s="205" t="s">
        <v>167</v>
      </c>
      <c r="E200" s="216" t="s">
        <v>1</v>
      </c>
      <c r="F200" s="217" t="s">
        <v>251</v>
      </c>
      <c r="G200" s="215"/>
      <c r="H200" s="218">
        <v>842.05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167</v>
      </c>
      <c r="AU200" s="224" t="s">
        <v>85</v>
      </c>
      <c r="AV200" s="14" t="s">
        <v>85</v>
      </c>
      <c r="AW200" s="14" t="s">
        <v>32</v>
      </c>
      <c r="AX200" s="14" t="s">
        <v>83</v>
      </c>
      <c r="AY200" s="224" t="s">
        <v>130</v>
      </c>
    </row>
    <row r="201" spans="1:65" s="2" customFormat="1" ht="16.5" customHeight="1">
      <c r="A201" s="34"/>
      <c r="B201" s="35"/>
      <c r="C201" s="236" t="s">
        <v>413</v>
      </c>
      <c r="D201" s="236" t="s">
        <v>214</v>
      </c>
      <c r="E201" s="237" t="s">
        <v>414</v>
      </c>
      <c r="F201" s="238" t="s">
        <v>415</v>
      </c>
      <c r="G201" s="239" t="s">
        <v>245</v>
      </c>
      <c r="H201" s="240">
        <v>842.05</v>
      </c>
      <c r="I201" s="241"/>
      <c r="J201" s="242">
        <f>ROUND(I201*H201,2)</f>
        <v>0</v>
      </c>
      <c r="K201" s="243"/>
      <c r="L201" s="39"/>
      <c r="M201" s="244" t="s">
        <v>1</v>
      </c>
      <c r="N201" s="245" t="s">
        <v>40</v>
      </c>
      <c r="O201" s="7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136</v>
      </c>
      <c r="AT201" s="201" t="s">
        <v>214</v>
      </c>
      <c r="AU201" s="201" t="s">
        <v>85</v>
      </c>
      <c r="AY201" s="17" t="s">
        <v>130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83</v>
      </c>
      <c r="BK201" s="202">
        <f>ROUND(I201*H201,2)</f>
        <v>0</v>
      </c>
      <c r="BL201" s="17" t="s">
        <v>136</v>
      </c>
      <c r="BM201" s="201" t="s">
        <v>416</v>
      </c>
    </row>
    <row r="202" spans="1:65" s="14" customFormat="1" ht="11.25">
      <c r="B202" s="214"/>
      <c r="C202" s="215"/>
      <c r="D202" s="205" t="s">
        <v>167</v>
      </c>
      <c r="E202" s="216" t="s">
        <v>1</v>
      </c>
      <c r="F202" s="217" t="s">
        <v>251</v>
      </c>
      <c r="G202" s="215"/>
      <c r="H202" s="218">
        <v>842.05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167</v>
      </c>
      <c r="AU202" s="224" t="s">
        <v>85</v>
      </c>
      <c r="AV202" s="14" t="s">
        <v>85</v>
      </c>
      <c r="AW202" s="14" t="s">
        <v>32</v>
      </c>
      <c r="AX202" s="14" t="s">
        <v>83</v>
      </c>
      <c r="AY202" s="224" t="s">
        <v>130</v>
      </c>
    </row>
    <row r="203" spans="1:65" s="2" customFormat="1" ht="24.2" customHeight="1">
      <c r="A203" s="34"/>
      <c r="B203" s="35"/>
      <c r="C203" s="236" t="s">
        <v>417</v>
      </c>
      <c r="D203" s="236" t="s">
        <v>214</v>
      </c>
      <c r="E203" s="237" t="s">
        <v>418</v>
      </c>
      <c r="F203" s="238" t="s">
        <v>419</v>
      </c>
      <c r="G203" s="239" t="s">
        <v>420</v>
      </c>
      <c r="H203" s="240">
        <v>1431.4849999999999</v>
      </c>
      <c r="I203" s="241"/>
      <c r="J203" s="242">
        <f>ROUND(I203*H203,2)</f>
        <v>0</v>
      </c>
      <c r="K203" s="243"/>
      <c r="L203" s="39"/>
      <c r="M203" s="244" t="s">
        <v>1</v>
      </c>
      <c r="N203" s="245" t="s">
        <v>40</v>
      </c>
      <c r="O203" s="71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136</v>
      </c>
      <c r="AT203" s="201" t="s">
        <v>214</v>
      </c>
      <c r="AU203" s="201" t="s">
        <v>85</v>
      </c>
      <c r="AY203" s="17" t="s">
        <v>130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7" t="s">
        <v>83</v>
      </c>
      <c r="BK203" s="202">
        <f>ROUND(I203*H203,2)</f>
        <v>0</v>
      </c>
      <c r="BL203" s="17" t="s">
        <v>136</v>
      </c>
      <c r="BM203" s="201" t="s">
        <v>421</v>
      </c>
    </row>
    <row r="204" spans="1:65" s="14" customFormat="1" ht="11.25">
      <c r="B204" s="214"/>
      <c r="C204" s="215"/>
      <c r="D204" s="205" t="s">
        <v>167</v>
      </c>
      <c r="E204" s="216" t="s">
        <v>1</v>
      </c>
      <c r="F204" s="217" t="s">
        <v>422</v>
      </c>
      <c r="G204" s="215"/>
      <c r="H204" s="218">
        <v>1431.4849999999999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167</v>
      </c>
      <c r="AU204" s="224" t="s">
        <v>85</v>
      </c>
      <c r="AV204" s="14" t="s">
        <v>85</v>
      </c>
      <c r="AW204" s="14" t="s">
        <v>32</v>
      </c>
      <c r="AX204" s="14" t="s">
        <v>83</v>
      </c>
      <c r="AY204" s="224" t="s">
        <v>130</v>
      </c>
    </row>
    <row r="205" spans="1:65" s="2" customFormat="1" ht="24.2" customHeight="1">
      <c r="A205" s="34"/>
      <c r="B205" s="35"/>
      <c r="C205" s="236" t="s">
        <v>423</v>
      </c>
      <c r="D205" s="236" t="s">
        <v>214</v>
      </c>
      <c r="E205" s="237" t="s">
        <v>424</v>
      </c>
      <c r="F205" s="238" t="s">
        <v>425</v>
      </c>
      <c r="G205" s="239" t="s">
        <v>245</v>
      </c>
      <c r="H205" s="240">
        <v>53.514000000000003</v>
      </c>
      <c r="I205" s="241"/>
      <c r="J205" s="242">
        <f>ROUND(I205*H205,2)</f>
        <v>0</v>
      </c>
      <c r="K205" s="243"/>
      <c r="L205" s="39"/>
      <c r="M205" s="244" t="s">
        <v>1</v>
      </c>
      <c r="N205" s="245" t="s">
        <v>40</v>
      </c>
      <c r="O205" s="71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136</v>
      </c>
      <c r="AT205" s="201" t="s">
        <v>214</v>
      </c>
      <c r="AU205" s="201" t="s">
        <v>85</v>
      </c>
      <c r="AY205" s="17" t="s">
        <v>130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" t="s">
        <v>83</v>
      </c>
      <c r="BK205" s="202">
        <f>ROUND(I205*H205,2)</f>
        <v>0</v>
      </c>
      <c r="BL205" s="17" t="s">
        <v>136</v>
      </c>
      <c r="BM205" s="201" t="s">
        <v>426</v>
      </c>
    </row>
    <row r="206" spans="1:65" s="14" customFormat="1" ht="11.25">
      <c r="B206" s="214"/>
      <c r="C206" s="215"/>
      <c r="D206" s="205" t="s">
        <v>167</v>
      </c>
      <c r="E206" s="216" t="s">
        <v>270</v>
      </c>
      <c r="F206" s="217" t="s">
        <v>427</v>
      </c>
      <c r="G206" s="215"/>
      <c r="H206" s="218">
        <v>53.514000000000003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167</v>
      </c>
      <c r="AU206" s="224" t="s">
        <v>85</v>
      </c>
      <c r="AV206" s="14" t="s">
        <v>85</v>
      </c>
      <c r="AW206" s="14" t="s">
        <v>32</v>
      </c>
      <c r="AX206" s="14" t="s">
        <v>83</v>
      </c>
      <c r="AY206" s="224" t="s">
        <v>130</v>
      </c>
    </row>
    <row r="207" spans="1:65" s="2" customFormat="1" ht="16.5" customHeight="1">
      <c r="A207" s="34"/>
      <c r="B207" s="35"/>
      <c r="C207" s="188" t="s">
        <v>428</v>
      </c>
      <c r="D207" s="188" t="s">
        <v>132</v>
      </c>
      <c r="E207" s="189" t="s">
        <v>429</v>
      </c>
      <c r="F207" s="190" t="s">
        <v>430</v>
      </c>
      <c r="G207" s="191" t="s">
        <v>420</v>
      </c>
      <c r="H207" s="192">
        <v>101.67700000000001</v>
      </c>
      <c r="I207" s="193"/>
      <c r="J207" s="194">
        <f>ROUND(I207*H207,2)</f>
        <v>0</v>
      </c>
      <c r="K207" s="195"/>
      <c r="L207" s="196"/>
      <c r="M207" s="197" t="s">
        <v>1</v>
      </c>
      <c r="N207" s="198" t="s">
        <v>40</v>
      </c>
      <c r="O207" s="71"/>
      <c r="P207" s="199">
        <f>O207*H207</f>
        <v>0</v>
      </c>
      <c r="Q207" s="199">
        <v>1</v>
      </c>
      <c r="R207" s="199">
        <f>Q207*H207</f>
        <v>101.67700000000001</v>
      </c>
      <c r="S207" s="199">
        <v>0</v>
      </c>
      <c r="T207" s="20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1" t="s">
        <v>135</v>
      </c>
      <c r="AT207" s="201" t="s">
        <v>132</v>
      </c>
      <c r="AU207" s="201" t="s">
        <v>85</v>
      </c>
      <c r="AY207" s="17" t="s">
        <v>130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7" t="s">
        <v>83</v>
      </c>
      <c r="BK207" s="202">
        <f>ROUND(I207*H207,2)</f>
        <v>0</v>
      </c>
      <c r="BL207" s="17" t="s">
        <v>136</v>
      </c>
      <c r="BM207" s="201" t="s">
        <v>431</v>
      </c>
    </row>
    <row r="208" spans="1:65" s="13" customFormat="1" ht="11.25">
      <c r="B208" s="203"/>
      <c r="C208" s="204"/>
      <c r="D208" s="205" t="s">
        <v>167</v>
      </c>
      <c r="E208" s="206" t="s">
        <v>1</v>
      </c>
      <c r="F208" s="207" t="s">
        <v>432</v>
      </c>
      <c r="G208" s="204"/>
      <c r="H208" s="206" t="s">
        <v>1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167</v>
      </c>
      <c r="AU208" s="213" t="s">
        <v>85</v>
      </c>
      <c r="AV208" s="13" t="s">
        <v>83</v>
      </c>
      <c r="AW208" s="13" t="s">
        <v>32</v>
      </c>
      <c r="AX208" s="13" t="s">
        <v>75</v>
      </c>
      <c r="AY208" s="213" t="s">
        <v>130</v>
      </c>
    </row>
    <row r="209" spans="1:65" s="14" customFormat="1" ht="11.25">
      <c r="B209" s="214"/>
      <c r="C209" s="215"/>
      <c r="D209" s="205" t="s">
        <v>167</v>
      </c>
      <c r="E209" s="216" t="s">
        <v>1</v>
      </c>
      <c r="F209" s="217" t="s">
        <v>433</v>
      </c>
      <c r="G209" s="215"/>
      <c r="H209" s="218">
        <v>101.67700000000001</v>
      </c>
      <c r="I209" s="219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167</v>
      </c>
      <c r="AU209" s="224" t="s">
        <v>85</v>
      </c>
      <c r="AV209" s="14" t="s">
        <v>85</v>
      </c>
      <c r="AW209" s="14" t="s">
        <v>32</v>
      </c>
      <c r="AX209" s="14" t="s">
        <v>83</v>
      </c>
      <c r="AY209" s="224" t="s">
        <v>130</v>
      </c>
    </row>
    <row r="210" spans="1:65" s="2" customFormat="1" ht="24.2" customHeight="1">
      <c r="A210" s="34"/>
      <c r="B210" s="35"/>
      <c r="C210" s="236" t="s">
        <v>434</v>
      </c>
      <c r="D210" s="236" t="s">
        <v>214</v>
      </c>
      <c r="E210" s="237" t="s">
        <v>435</v>
      </c>
      <c r="F210" s="238" t="s">
        <v>436</v>
      </c>
      <c r="G210" s="239" t="s">
        <v>227</v>
      </c>
      <c r="H210" s="240">
        <v>97</v>
      </c>
      <c r="I210" s="241"/>
      <c r="J210" s="242">
        <f>ROUND(I210*H210,2)</f>
        <v>0</v>
      </c>
      <c r="K210" s="243"/>
      <c r="L210" s="39"/>
      <c r="M210" s="244" t="s">
        <v>1</v>
      </c>
      <c r="N210" s="245" t="s">
        <v>40</v>
      </c>
      <c r="O210" s="7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136</v>
      </c>
      <c r="AT210" s="201" t="s">
        <v>214</v>
      </c>
      <c r="AU210" s="201" t="s">
        <v>85</v>
      </c>
      <c r="AY210" s="17" t="s">
        <v>130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83</v>
      </c>
      <c r="BK210" s="202">
        <f>ROUND(I210*H210,2)</f>
        <v>0</v>
      </c>
      <c r="BL210" s="17" t="s">
        <v>136</v>
      </c>
      <c r="BM210" s="201" t="s">
        <v>437</v>
      </c>
    </row>
    <row r="211" spans="1:65" s="14" customFormat="1" ht="11.25">
      <c r="B211" s="214"/>
      <c r="C211" s="215"/>
      <c r="D211" s="205" t="s">
        <v>167</v>
      </c>
      <c r="E211" s="216" t="s">
        <v>1</v>
      </c>
      <c r="F211" s="217" t="s">
        <v>265</v>
      </c>
      <c r="G211" s="215"/>
      <c r="H211" s="218">
        <v>97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167</v>
      </c>
      <c r="AU211" s="224" t="s">
        <v>85</v>
      </c>
      <c r="AV211" s="14" t="s">
        <v>85</v>
      </c>
      <c r="AW211" s="14" t="s">
        <v>32</v>
      </c>
      <c r="AX211" s="14" t="s">
        <v>83</v>
      </c>
      <c r="AY211" s="224" t="s">
        <v>130</v>
      </c>
    </row>
    <row r="212" spans="1:65" s="2" customFormat="1" ht="16.5" customHeight="1">
      <c r="A212" s="34"/>
      <c r="B212" s="35"/>
      <c r="C212" s="188" t="s">
        <v>438</v>
      </c>
      <c r="D212" s="188" t="s">
        <v>132</v>
      </c>
      <c r="E212" s="189" t="s">
        <v>439</v>
      </c>
      <c r="F212" s="190" t="s">
        <v>440</v>
      </c>
      <c r="G212" s="191" t="s">
        <v>441</v>
      </c>
      <c r="H212" s="192">
        <v>7.8E-2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40</v>
      </c>
      <c r="O212" s="71"/>
      <c r="P212" s="199">
        <f>O212*H212</f>
        <v>0</v>
      </c>
      <c r="Q212" s="199">
        <v>1E-3</v>
      </c>
      <c r="R212" s="199">
        <f>Q212*H212</f>
        <v>7.7999999999999999E-5</v>
      </c>
      <c r="S212" s="199">
        <v>0</v>
      </c>
      <c r="T212" s="20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1" t="s">
        <v>135</v>
      </c>
      <c r="AT212" s="201" t="s">
        <v>132</v>
      </c>
      <c r="AU212" s="201" t="s">
        <v>85</v>
      </c>
      <c r="AY212" s="17" t="s">
        <v>130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" t="s">
        <v>83</v>
      </c>
      <c r="BK212" s="202">
        <f>ROUND(I212*H212,2)</f>
        <v>0</v>
      </c>
      <c r="BL212" s="17" t="s">
        <v>136</v>
      </c>
      <c r="BM212" s="201" t="s">
        <v>442</v>
      </c>
    </row>
    <row r="213" spans="1:65" s="14" customFormat="1" ht="11.25">
      <c r="B213" s="214"/>
      <c r="C213" s="215"/>
      <c r="D213" s="205" t="s">
        <v>167</v>
      </c>
      <c r="E213" s="216" t="s">
        <v>1</v>
      </c>
      <c r="F213" s="217" t="s">
        <v>443</v>
      </c>
      <c r="G213" s="215"/>
      <c r="H213" s="218">
        <v>7.8E-2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167</v>
      </c>
      <c r="AU213" s="224" t="s">
        <v>85</v>
      </c>
      <c r="AV213" s="14" t="s">
        <v>85</v>
      </c>
      <c r="AW213" s="14" t="s">
        <v>32</v>
      </c>
      <c r="AX213" s="14" t="s">
        <v>83</v>
      </c>
      <c r="AY213" s="224" t="s">
        <v>130</v>
      </c>
    </row>
    <row r="214" spans="1:65" s="2" customFormat="1" ht="24.2" customHeight="1">
      <c r="A214" s="34"/>
      <c r="B214" s="35"/>
      <c r="C214" s="236" t="s">
        <v>444</v>
      </c>
      <c r="D214" s="236" t="s">
        <v>214</v>
      </c>
      <c r="E214" s="237" t="s">
        <v>445</v>
      </c>
      <c r="F214" s="238" t="s">
        <v>446</v>
      </c>
      <c r="G214" s="239" t="s">
        <v>227</v>
      </c>
      <c r="H214" s="240">
        <v>97</v>
      </c>
      <c r="I214" s="241"/>
      <c r="J214" s="242">
        <f>ROUND(I214*H214,2)</f>
        <v>0</v>
      </c>
      <c r="K214" s="243"/>
      <c r="L214" s="39"/>
      <c r="M214" s="244" t="s">
        <v>1</v>
      </c>
      <c r="N214" s="245" t="s">
        <v>40</v>
      </c>
      <c r="O214" s="71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136</v>
      </c>
      <c r="AT214" s="201" t="s">
        <v>214</v>
      </c>
      <c r="AU214" s="201" t="s">
        <v>85</v>
      </c>
      <c r="AY214" s="17" t="s">
        <v>130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83</v>
      </c>
      <c r="BK214" s="202">
        <f>ROUND(I214*H214,2)</f>
        <v>0</v>
      </c>
      <c r="BL214" s="17" t="s">
        <v>136</v>
      </c>
      <c r="BM214" s="201" t="s">
        <v>447</v>
      </c>
    </row>
    <row r="215" spans="1:65" s="13" customFormat="1" ht="11.25">
      <c r="B215" s="203"/>
      <c r="C215" s="204"/>
      <c r="D215" s="205" t="s">
        <v>167</v>
      </c>
      <c r="E215" s="206" t="s">
        <v>1</v>
      </c>
      <c r="F215" s="207" t="s">
        <v>303</v>
      </c>
      <c r="G215" s="204"/>
      <c r="H215" s="206" t="s">
        <v>1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167</v>
      </c>
      <c r="AU215" s="213" t="s">
        <v>85</v>
      </c>
      <c r="AV215" s="13" t="s">
        <v>83</v>
      </c>
      <c r="AW215" s="13" t="s">
        <v>32</v>
      </c>
      <c r="AX215" s="13" t="s">
        <v>75</v>
      </c>
      <c r="AY215" s="213" t="s">
        <v>130</v>
      </c>
    </row>
    <row r="216" spans="1:65" s="14" customFormat="1" ht="11.25">
      <c r="B216" s="214"/>
      <c r="C216" s="215"/>
      <c r="D216" s="205" t="s">
        <v>167</v>
      </c>
      <c r="E216" s="216" t="s">
        <v>265</v>
      </c>
      <c r="F216" s="217" t="s">
        <v>267</v>
      </c>
      <c r="G216" s="215"/>
      <c r="H216" s="218">
        <v>97</v>
      </c>
      <c r="I216" s="219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167</v>
      </c>
      <c r="AU216" s="224" t="s">
        <v>85</v>
      </c>
      <c r="AV216" s="14" t="s">
        <v>85</v>
      </c>
      <c r="AW216" s="14" t="s">
        <v>32</v>
      </c>
      <c r="AX216" s="14" t="s">
        <v>83</v>
      </c>
      <c r="AY216" s="224" t="s">
        <v>130</v>
      </c>
    </row>
    <row r="217" spans="1:65" s="2" customFormat="1" ht="16.5" customHeight="1">
      <c r="A217" s="34"/>
      <c r="B217" s="35"/>
      <c r="C217" s="188" t="s">
        <v>448</v>
      </c>
      <c r="D217" s="188" t="s">
        <v>132</v>
      </c>
      <c r="E217" s="189" t="s">
        <v>449</v>
      </c>
      <c r="F217" s="190" t="s">
        <v>450</v>
      </c>
      <c r="G217" s="191" t="s">
        <v>451</v>
      </c>
      <c r="H217" s="192">
        <v>2.91</v>
      </c>
      <c r="I217" s="193"/>
      <c r="J217" s="194">
        <f>ROUND(I217*H217,2)</f>
        <v>0</v>
      </c>
      <c r="K217" s="195"/>
      <c r="L217" s="196"/>
      <c r="M217" s="197" t="s">
        <v>1</v>
      </c>
      <c r="N217" s="198" t="s">
        <v>40</v>
      </c>
      <c r="O217" s="71"/>
      <c r="P217" s="199">
        <f>O217*H217</f>
        <v>0</v>
      </c>
      <c r="Q217" s="199">
        <v>1E-3</v>
      </c>
      <c r="R217" s="199">
        <f>Q217*H217</f>
        <v>2.9100000000000003E-3</v>
      </c>
      <c r="S217" s="199">
        <v>0</v>
      </c>
      <c r="T217" s="20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1" t="s">
        <v>135</v>
      </c>
      <c r="AT217" s="201" t="s">
        <v>132</v>
      </c>
      <c r="AU217" s="201" t="s">
        <v>85</v>
      </c>
      <c r="AY217" s="17" t="s">
        <v>130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7" t="s">
        <v>83</v>
      </c>
      <c r="BK217" s="202">
        <f>ROUND(I217*H217,2)</f>
        <v>0</v>
      </c>
      <c r="BL217" s="17" t="s">
        <v>136</v>
      </c>
      <c r="BM217" s="201" t="s">
        <v>452</v>
      </c>
    </row>
    <row r="218" spans="1:65" s="14" customFormat="1" ht="11.25">
      <c r="B218" s="214"/>
      <c r="C218" s="215"/>
      <c r="D218" s="205" t="s">
        <v>167</v>
      </c>
      <c r="E218" s="216" t="s">
        <v>1</v>
      </c>
      <c r="F218" s="217" t="s">
        <v>453</v>
      </c>
      <c r="G218" s="215"/>
      <c r="H218" s="218">
        <v>2.91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167</v>
      </c>
      <c r="AU218" s="224" t="s">
        <v>85</v>
      </c>
      <c r="AV218" s="14" t="s">
        <v>85</v>
      </c>
      <c r="AW218" s="14" t="s">
        <v>32</v>
      </c>
      <c r="AX218" s="14" t="s">
        <v>83</v>
      </c>
      <c r="AY218" s="224" t="s">
        <v>130</v>
      </c>
    </row>
    <row r="219" spans="1:65" s="2" customFormat="1" ht="21.75" customHeight="1">
      <c r="A219" s="34"/>
      <c r="B219" s="35"/>
      <c r="C219" s="236" t="s">
        <v>454</v>
      </c>
      <c r="D219" s="236" t="s">
        <v>214</v>
      </c>
      <c r="E219" s="237" t="s">
        <v>455</v>
      </c>
      <c r="F219" s="238" t="s">
        <v>456</v>
      </c>
      <c r="G219" s="239" t="s">
        <v>227</v>
      </c>
      <c r="H219" s="240">
        <v>1052.5</v>
      </c>
      <c r="I219" s="241"/>
      <c r="J219" s="242">
        <f>ROUND(I219*H219,2)</f>
        <v>0</v>
      </c>
      <c r="K219" s="243"/>
      <c r="L219" s="39"/>
      <c r="M219" s="244" t="s">
        <v>1</v>
      </c>
      <c r="N219" s="245" t="s">
        <v>40</v>
      </c>
      <c r="O219" s="71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136</v>
      </c>
      <c r="AT219" s="201" t="s">
        <v>214</v>
      </c>
      <c r="AU219" s="201" t="s">
        <v>85</v>
      </c>
      <c r="AY219" s="17" t="s">
        <v>130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7" t="s">
        <v>83</v>
      </c>
      <c r="BK219" s="202">
        <f>ROUND(I219*H219,2)</f>
        <v>0</v>
      </c>
      <c r="BL219" s="17" t="s">
        <v>136</v>
      </c>
      <c r="BM219" s="201" t="s">
        <v>457</v>
      </c>
    </row>
    <row r="220" spans="1:65" s="13" customFormat="1" ht="11.25">
      <c r="B220" s="203"/>
      <c r="C220" s="204"/>
      <c r="D220" s="205" t="s">
        <v>167</v>
      </c>
      <c r="E220" s="206" t="s">
        <v>1</v>
      </c>
      <c r="F220" s="207" t="s">
        <v>303</v>
      </c>
      <c r="G220" s="204"/>
      <c r="H220" s="206" t="s">
        <v>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167</v>
      </c>
      <c r="AU220" s="213" t="s">
        <v>85</v>
      </c>
      <c r="AV220" s="13" t="s">
        <v>83</v>
      </c>
      <c r="AW220" s="13" t="s">
        <v>32</v>
      </c>
      <c r="AX220" s="13" t="s">
        <v>75</v>
      </c>
      <c r="AY220" s="213" t="s">
        <v>130</v>
      </c>
    </row>
    <row r="221" spans="1:65" s="14" customFormat="1" ht="11.25">
      <c r="B221" s="214"/>
      <c r="C221" s="215"/>
      <c r="D221" s="205" t="s">
        <v>167</v>
      </c>
      <c r="E221" s="216" t="s">
        <v>1</v>
      </c>
      <c r="F221" s="217" t="s">
        <v>458</v>
      </c>
      <c r="G221" s="215"/>
      <c r="H221" s="218">
        <v>1052.5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167</v>
      </c>
      <c r="AU221" s="224" t="s">
        <v>85</v>
      </c>
      <c r="AV221" s="14" t="s">
        <v>85</v>
      </c>
      <c r="AW221" s="14" t="s">
        <v>32</v>
      </c>
      <c r="AX221" s="14" t="s">
        <v>83</v>
      </c>
      <c r="AY221" s="224" t="s">
        <v>130</v>
      </c>
    </row>
    <row r="222" spans="1:65" s="2" customFormat="1" ht="33" customHeight="1">
      <c r="A222" s="34"/>
      <c r="B222" s="35"/>
      <c r="C222" s="236" t="s">
        <v>459</v>
      </c>
      <c r="D222" s="236" t="s">
        <v>214</v>
      </c>
      <c r="E222" s="237" t="s">
        <v>460</v>
      </c>
      <c r="F222" s="238" t="s">
        <v>461</v>
      </c>
      <c r="G222" s="239" t="s">
        <v>165</v>
      </c>
      <c r="H222" s="240">
        <v>190</v>
      </c>
      <c r="I222" s="241"/>
      <c r="J222" s="242">
        <f>ROUND(I222*H222,2)</f>
        <v>0</v>
      </c>
      <c r="K222" s="243"/>
      <c r="L222" s="39"/>
      <c r="M222" s="244" t="s">
        <v>1</v>
      </c>
      <c r="N222" s="245" t="s">
        <v>40</v>
      </c>
      <c r="O222" s="71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1" t="s">
        <v>136</v>
      </c>
      <c r="AT222" s="201" t="s">
        <v>214</v>
      </c>
      <c r="AU222" s="201" t="s">
        <v>85</v>
      </c>
      <c r="AY222" s="17" t="s">
        <v>130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" t="s">
        <v>83</v>
      </c>
      <c r="BK222" s="202">
        <f>ROUND(I222*H222,2)</f>
        <v>0</v>
      </c>
      <c r="BL222" s="17" t="s">
        <v>136</v>
      </c>
      <c r="BM222" s="201" t="s">
        <v>462</v>
      </c>
    </row>
    <row r="223" spans="1:65" s="13" customFormat="1" ht="11.25">
      <c r="B223" s="203"/>
      <c r="C223" s="204"/>
      <c r="D223" s="205" t="s">
        <v>167</v>
      </c>
      <c r="E223" s="206" t="s">
        <v>1</v>
      </c>
      <c r="F223" s="207" t="s">
        <v>463</v>
      </c>
      <c r="G223" s="204"/>
      <c r="H223" s="206" t="s">
        <v>1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167</v>
      </c>
      <c r="AU223" s="213" t="s">
        <v>85</v>
      </c>
      <c r="AV223" s="13" t="s">
        <v>83</v>
      </c>
      <c r="AW223" s="13" t="s">
        <v>32</v>
      </c>
      <c r="AX223" s="13" t="s">
        <v>75</v>
      </c>
      <c r="AY223" s="213" t="s">
        <v>130</v>
      </c>
    </row>
    <row r="224" spans="1:65" s="14" customFormat="1" ht="11.25">
      <c r="B224" s="214"/>
      <c r="C224" s="215"/>
      <c r="D224" s="205" t="s">
        <v>167</v>
      </c>
      <c r="E224" s="216" t="s">
        <v>1</v>
      </c>
      <c r="F224" s="217" t="s">
        <v>239</v>
      </c>
      <c r="G224" s="215"/>
      <c r="H224" s="218">
        <v>190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167</v>
      </c>
      <c r="AU224" s="224" t="s">
        <v>85</v>
      </c>
      <c r="AV224" s="14" t="s">
        <v>85</v>
      </c>
      <c r="AW224" s="14" t="s">
        <v>32</v>
      </c>
      <c r="AX224" s="14" t="s">
        <v>83</v>
      </c>
      <c r="AY224" s="224" t="s">
        <v>130</v>
      </c>
    </row>
    <row r="225" spans="1:65" s="2" customFormat="1" ht="16.5" customHeight="1">
      <c r="A225" s="34"/>
      <c r="B225" s="35"/>
      <c r="C225" s="188" t="s">
        <v>464</v>
      </c>
      <c r="D225" s="188" t="s">
        <v>132</v>
      </c>
      <c r="E225" s="189" t="s">
        <v>465</v>
      </c>
      <c r="F225" s="190" t="s">
        <v>466</v>
      </c>
      <c r="G225" s="191" t="s">
        <v>451</v>
      </c>
      <c r="H225" s="192">
        <v>8.61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40</v>
      </c>
      <c r="O225" s="71"/>
      <c r="P225" s="199">
        <f>O225*H225</f>
        <v>0</v>
      </c>
      <c r="Q225" s="199">
        <v>1E-3</v>
      </c>
      <c r="R225" s="199">
        <f>Q225*H225</f>
        <v>8.6099999999999996E-3</v>
      </c>
      <c r="S225" s="199">
        <v>0</v>
      </c>
      <c r="T225" s="20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1" t="s">
        <v>135</v>
      </c>
      <c r="AT225" s="201" t="s">
        <v>132</v>
      </c>
      <c r="AU225" s="201" t="s">
        <v>85</v>
      </c>
      <c r="AY225" s="17" t="s">
        <v>130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7" t="s">
        <v>83</v>
      </c>
      <c r="BK225" s="202">
        <f>ROUND(I225*H225,2)</f>
        <v>0</v>
      </c>
      <c r="BL225" s="17" t="s">
        <v>136</v>
      </c>
      <c r="BM225" s="201" t="s">
        <v>467</v>
      </c>
    </row>
    <row r="226" spans="1:65" s="14" customFormat="1" ht="11.25">
      <c r="B226" s="214"/>
      <c r="C226" s="215"/>
      <c r="D226" s="205" t="s">
        <v>167</v>
      </c>
      <c r="E226" s="216" t="s">
        <v>1</v>
      </c>
      <c r="F226" s="217" t="s">
        <v>468</v>
      </c>
      <c r="G226" s="215"/>
      <c r="H226" s="218">
        <v>8.61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167</v>
      </c>
      <c r="AU226" s="224" t="s">
        <v>85</v>
      </c>
      <c r="AV226" s="14" t="s">
        <v>85</v>
      </c>
      <c r="AW226" s="14" t="s">
        <v>32</v>
      </c>
      <c r="AX226" s="14" t="s">
        <v>83</v>
      </c>
      <c r="AY226" s="224" t="s">
        <v>130</v>
      </c>
    </row>
    <row r="227" spans="1:65" s="2" customFormat="1" ht="21.75" customHeight="1">
      <c r="A227" s="34"/>
      <c r="B227" s="35"/>
      <c r="C227" s="236" t="s">
        <v>469</v>
      </c>
      <c r="D227" s="236" t="s">
        <v>214</v>
      </c>
      <c r="E227" s="237" t="s">
        <v>470</v>
      </c>
      <c r="F227" s="238" t="s">
        <v>471</v>
      </c>
      <c r="G227" s="239" t="s">
        <v>227</v>
      </c>
      <c r="H227" s="240">
        <v>97</v>
      </c>
      <c r="I227" s="241"/>
      <c r="J227" s="242">
        <f>ROUND(I227*H227,2)</f>
        <v>0</v>
      </c>
      <c r="K227" s="243"/>
      <c r="L227" s="39"/>
      <c r="M227" s="244" t="s">
        <v>1</v>
      </c>
      <c r="N227" s="245" t="s">
        <v>40</v>
      </c>
      <c r="O227" s="71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1" t="s">
        <v>136</v>
      </c>
      <c r="AT227" s="201" t="s">
        <v>214</v>
      </c>
      <c r="AU227" s="201" t="s">
        <v>85</v>
      </c>
      <c r="AY227" s="17" t="s">
        <v>130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" t="s">
        <v>83</v>
      </c>
      <c r="BK227" s="202">
        <f>ROUND(I227*H227,2)</f>
        <v>0</v>
      </c>
      <c r="BL227" s="17" t="s">
        <v>136</v>
      </c>
      <c r="BM227" s="201" t="s">
        <v>472</v>
      </c>
    </row>
    <row r="228" spans="1:65" s="14" customFormat="1" ht="11.25">
      <c r="B228" s="214"/>
      <c r="C228" s="215"/>
      <c r="D228" s="205" t="s">
        <v>167</v>
      </c>
      <c r="E228" s="216" t="s">
        <v>1</v>
      </c>
      <c r="F228" s="217" t="s">
        <v>265</v>
      </c>
      <c r="G228" s="215"/>
      <c r="H228" s="218">
        <v>97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167</v>
      </c>
      <c r="AU228" s="224" t="s">
        <v>85</v>
      </c>
      <c r="AV228" s="14" t="s">
        <v>85</v>
      </c>
      <c r="AW228" s="14" t="s">
        <v>32</v>
      </c>
      <c r="AX228" s="14" t="s">
        <v>83</v>
      </c>
      <c r="AY228" s="224" t="s">
        <v>130</v>
      </c>
    </row>
    <row r="229" spans="1:65" s="2" customFormat="1" ht="21.75" customHeight="1">
      <c r="A229" s="34"/>
      <c r="B229" s="35"/>
      <c r="C229" s="236" t="s">
        <v>473</v>
      </c>
      <c r="D229" s="236" t="s">
        <v>214</v>
      </c>
      <c r="E229" s="237" t="s">
        <v>474</v>
      </c>
      <c r="F229" s="238" t="s">
        <v>475</v>
      </c>
      <c r="G229" s="239" t="s">
        <v>227</v>
      </c>
      <c r="H229" s="240">
        <v>97</v>
      </c>
      <c r="I229" s="241"/>
      <c r="J229" s="242">
        <f>ROUND(I229*H229,2)</f>
        <v>0</v>
      </c>
      <c r="K229" s="243"/>
      <c r="L229" s="39"/>
      <c r="M229" s="244" t="s">
        <v>1</v>
      </c>
      <c r="N229" s="245" t="s">
        <v>40</v>
      </c>
      <c r="O229" s="71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1" t="s">
        <v>136</v>
      </c>
      <c r="AT229" s="201" t="s">
        <v>214</v>
      </c>
      <c r="AU229" s="201" t="s">
        <v>85</v>
      </c>
      <c r="AY229" s="17" t="s">
        <v>130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7" t="s">
        <v>83</v>
      </c>
      <c r="BK229" s="202">
        <f>ROUND(I229*H229,2)</f>
        <v>0</v>
      </c>
      <c r="BL229" s="17" t="s">
        <v>136</v>
      </c>
      <c r="BM229" s="201" t="s">
        <v>476</v>
      </c>
    </row>
    <row r="230" spans="1:65" s="14" customFormat="1" ht="11.25">
      <c r="B230" s="214"/>
      <c r="C230" s="215"/>
      <c r="D230" s="205" t="s">
        <v>167</v>
      </c>
      <c r="E230" s="216" t="s">
        <v>1</v>
      </c>
      <c r="F230" s="217" t="s">
        <v>265</v>
      </c>
      <c r="G230" s="215"/>
      <c r="H230" s="218">
        <v>97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167</v>
      </c>
      <c r="AU230" s="224" t="s">
        <v>85</v>
      </c>
      <c r="AV230" s="14" t="s">
        <v>85</v>
      </c>
      <c r="AW230" s="14" t="s">
        <v>32</v>
      </c>
      <c r="AX230" s="14" t="s">
        <v>83</v>
      </c>
      <c r="AY230" s="224" t="s">
        <v>130</v>
      </c>
    </row>
    <row r="231" spans="1:65" s="2" customFormat="1" ht="16.5" customHeight="1">
      <c r="A231" s="34"/>
      <c r="B231" s="35"/>
      <c r="C231" s="236" t="s">
        <v>477</v>
      </c>
      <c r="D231" s="236" t="s">
        <v>214</v>
      </c>
      <c r="E231" s="237" t="s">
        <v>478</v>
      </c>
      <c r="F231" s="238" t="s">
        <v>479</v>
      </c>
      <c r="G231" s="239" t="s">
        <v>227</v>
      </c>
      <c r="H231" s="240">
        <v>97</v>
      </c>
      <c r="I231" s="241"/>
      <c r="J231" s="242">
        <f>ROUND(I231*H231,2)</f>
        <v>0</v>
      </c>
      <c r="K231" s="243"/>
      <c r="L231" s="39"/>
      <c r="M231" s="244" t="s">
        <v>1</v>
      </c>
      <c r="N231" s="245" t="s">
        <v>40</v>
      </c>
      <c r="O231" s="71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136</v>
      </c>
      <c r="AT231" s="201" t="s">
        <v>214</v>
      </c>
      <c r="AU231" s="201" t="s">
        <v>85</v>
      </c>
      <c r="AY231" s="17" t="s">
        <v>130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" t="s">
        <v>83</v>
      </c>
      <c r="BK231" s="202">
        <f>ROUND(I231*H231,2)</f>
        <v>0</v>
      </c>
      <c r="BL231" s="17" t="s">
        <v>136</v>
      </c>
      <c r="BM231" s="201" t="s">
        <v>480</v>
      </c>
    </row>
    <row r="232" spans="1:65" s="14" customFormat="1" ht="11.25">
      <c r="B232" s="214"/>
      <c r="C232" s="215"/>
      <c r="D232" s="205" t="s">
        <v>167</v>
      </c>
      <c r="E232" s="216" t="s">
        <v>1</v>
      </c>
      <c r="F232" s="217" t="s">
        <v>265</v>
      </c>
      <c r="G232" s="215"/>
      <c r="H232" s="218">
        <v>97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167</v>
      </c>
      <c r="AU232" s="224" t="s">
        <v>85</v>
      </c>
      <c r="AV232" s="14" t="s">
        <v>85</v>
      </c>
      <c r="AW232" s="14" t="s">
        <v>32</v>
      </c>
      <c r="AX232" s="14" t="s">
        <v>83</v>
      </c>
      <c r="AY232" s="224" t="s">
        <v>130</v>
      </c>
    </row>
    <row r="233" spans="1:65" s="2" customFormat="1" ht="33" customHeight="1">
      <c r="A233" s="34"/>
      <c r="B233" s="35"/>
      <c r="C233" s="236" t="s">
        <v>481</v>
      </c>
      <c r="D233" s="236" t="s">
        <v>214</v>
      </c>
      <c r="E233" s="237" t="s">
        <v>482</v>
      </c>
      <c r="F233" s="238" t="s">
        <v>483</v>
      </c>
      <c r="G233" s="239" t="s">
        <v>285</v>
      </c>
      <c r="H233" s="240">
        <v>0.01</v>
      </c>
      <c r="I233" s="241"/>
      <c r="J233" s="242">
        <f>ROUND(I233*H233,2)</f>
        <v>0</v>
      </c>
      <c r="K233" s="243"/>
      <c r="L233" s="39"/>
      <c r="M233" s="244" t="s">
        <v>1</v>
      </c>
      <c r="N233" s="245" t="s">
        <v>40</v>
      </c>
      <c r="O233" s="71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136</v>
      </c>
      <c r="AT233" s="201" t="s">
        <v>214</v>
      </c>
      <c r="AU233" s="201" t="s">
        <v>85</v>
      </c>
      <c r="AY233" s="17" t="s">
        <v>130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" t="s">
        <v>83</v>
      </c>
      <c r="BK233" s="202">
        <f>ROUND(I233*H233,2)</f>
        <v>0</v>
      </c>
      <c r="BL233" s="17" t="s">
        <v>136</v>
      </c>
      <c r="BM233" s="201" t="s">
        <v>484</v>
      </c>
    </row>
    <row r="234" spans="1:65" s="14" customFormat="1" ht="11.25">
      <c r="B234" s="214"/>
      <c r="C234" s="215"/>
      <c r="D234" s="205" t="s">
        <v>167</v>
      </c>
      <c r="E234" s="216" t="s">
        <v>1</v>
      </c>
      <c r="F234" s="217" t="s">
        <v>485</v>
      </c>
      <c r="G234" s="215"/>
      <c r="H234" s="218">
        <v>0.01</v>
      </c>
      <c r="I234" s="219"/>
      <c r="J234" s="215"/>
      <c r="K234" s="215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167</v>
      </c>
      <c r="AU234" s="224" t="s">
        <v>85</v>
      </c>
      <c r="AV234" s="14" t="s">
        <v>85</v>
      </c>
      <c r="AW234" s="14" t="s">
        <v>32</v>
      </c>
      <c r="AX234" s="14" t="s">
        <v>83</v>
      </c>
      <c r="AY234" s="224" t="s">
        <v>130</v>
      </c>
    </row>
    <row r="235" spans="1:65" s="2" customFormat="1" ht="24.2" customHeight="1">
      <c r="A235" s="34"/>
      <c r="B235" s="35"/>
      <c r="C235" s="236" t="s">
        <v>486</v>
      </c>
      <c r="D235" s="236" t="s">
        <v>214</v>
      </c>
      <c r="E235" s="237" t="s">
        <v>487</v>
      </c>
      <c r="F235" s="238" t="s">
        <v>488</v>
      </c>
      <c r="G235" s="239" t="s">
        <v>165</v>
      </c>
      <c r="H235" s="240">
        <v>190</v>
      </c>
      <c r="I235" s="241"/>
      <c r="J235" s="242">
        <f>ROUND(I235*H235,2)</f>
        <v>0</v>
      </c>
      <c r="K235" s="243"/>
      <c r="L235" s="39"/>
      <c r="M235" s="244" t="s">
        <v>1</v>
      </c>
      <c r="N235" s="245" t="s">
        <v>40</v>
      </c>
      <c r="O235" s="71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1" t="s">
        <v>136</v>
      </c>
      <c r="AT235" s="201" t="s">
        <v>214</v>
      </c>
      <c r="AU235" s="201" t="s">
        <v>85</v>
      </c>
      <c r="AY235" s="17" t="s">
        <v>130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7" t="s">
        <v>83</v>
      </c>
      <c r="BK235" s="202">
        <f>ROUND(I235*H235,2)</f>
        <v>0</v>
      </c>
      <c r="BL235" s="17" t="s">
        <v>136</v>
      </c>
      <c r="BM235" s="201" t="s">
        <v>489</v>
      </c>
    </row>
    <row r="236" spans="1:65" s="13" customFormat="1" ht="11.25">
      <c r="B236" s="203"/>
      <c r="C236" s="204"/>
      <c r="D236" s="205" t="s">
        <v>167</v>
      </c>
      <c r="E236" s="206" t="s">
        <v>1</v>
      </c>
      <c r="F236" s="207" t="s">
        <v>360</v>
      </c>
      <c r="G236" s="204"/>
      <c r="H236" s="206" t="s">
        <v>1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167</v>
      </c>
      <c r="AU236" s="213" t="s">
        <v>85</v>
      </c>
      <c r="AV236" s="13" t="s">
        <v>83</v>
      </c>
      <c r="AW236" s="13" t="s">
        <v>32</v>
      </c>
      <c r="AX236" s="13" t="s">
        <v>75</v>
      </c>
      <c r="AY236" s="213" t="s">
        <v>130</v>
      </c>
    </row>
    <row r="237" spans="1:65" s="14" customFormat="1" ht="11.25">
      <c r="B237" s="214"/>
      <c r="C237" s="215"/>
      <c r="D237" s="205" t="s">
        <v>167</v>
      </c>
      <c r="E237" s="216" t="s">
        <v>239</v>
      </c>
      <c r="F237" s="217" t="s">
        <v>490</v>
      </c>
      <c r="G237" s="215"/>
      <c r="H237" s="218">
        <v>190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167</v>
      </c>
      <c r="AU237" s="224" t="s">
        <v>85</v>
      </c>
      <c r="AV237" s="14" t="s">
        <v>85</v>
      </c>
      <c r="AW237" s="14" t="s">
        <v>32</v>
      </c>
      <c r="AX237" s="14" t="s">
        <v>83</v>
      </c>
      <c r="AY237" s="224" t="s">
        <v>130</v>
      </c>
    </row>
    <row r="238" spans="1:65" s="2" customFormat="1" ht="24.2" customHeight="1">
      <c r="A238" s="34"/>
      <c r="B238" s="35"/>
      <c r="C238" s="188" t="s">
        <v>491</v>
      </c>
      <c r="D238" s="188" t="s">
        <v>132</v>
      </c>
      <c r="E238" s="189" t="s">
        <v>492</v>
      </c>
      <c r="F238" s="190" t="s">
        <v>493</v>
      </c>
      <c r="G238" s="191" t="s">
        <v>165</v>
      </c>
      <c r="H238" s="192">
        <v>190</v>
      </c>
      <c r="I238" s="193"/>
      <c r="J238" s="194">
        <f>ROUND(I238*H238,2)</f>
        <v>0</v>
      </c>
      <c r="K238" s="195"/>
      <c r="L238" s="196"/>
      <c r="M238" s="197" t="s">
        <v>1</v>
      </c>
      <c r="N238" s="198" t="s">
        <v>40</v>
      </c>
      <c r="O238" s="71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1" t="s">
        <v>135</v>
      </c>
      <c r="AT238" s="201" t="s">
        <v>132</v>
      </c>
      <c r="AU238" s="201" t="s">
        <v>85</v>
      </c>
      <c r="AY238" s="17" t="s">
        <v>130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7" t="s">
        <v>83</v>
      </c>
      <c r="BK238" s="202">
        <f>ROUND(I238*H238,2)</f>
        <v>0</v>
      </c>
      <c r="BL238" s="17" t="s">
        <v>136</v>
      </c>
      <c r="BM238" s="201" t="s">
        <v>494</v>
      </c>
    </row>
    <row r="239" spans="1:65" s="13" customFormat="1" ht="11.25">
      <c r="B239" s="203"/>
      <c r="C239" s="204"/>
      <c r="D239" s="205" t="s">
        <v>167</v>
      </c>
      <c r="E239" s="206" t="s">
        <v>1</v>
      </c>
      <c r="F239" s="207" t="s">
        <v>360</v>
      </c>
      <c r="G239" s="204"/>
      <c r="H239" s="206" t="s">
        <v>1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167</v>
      </c>
      <c r="AU239" s="213" t="s">
        <v>85</v>
      </c>
      <c r="AV239" s="13" t="s">
        <v>83</v>
      </c>
      <c r="AW239" s="13" t="s">
        <v>32</v>
      </c>
      <c r="AX239" s="13" t="s">
        <v>75</v>
      </c>
      <c r="AY239" s="213" t="s">
        <v>130</v>
      </c>
    </row>
    <row r="240" spans="1:65" s="14" customFormat="1" ht="11.25">
      <c r="B240" s="214"/>
      <c r="C240" s="215"/>
      <c r="D240" s="205" t="s">
        <v>167</v>
      </c>
      <c r="E240" s="216" t="s">
        <v>1</v>
      </c>
      <c r="F240" s="217" t="s">
        <v>490</v>
      </c>
      <c r="G240" s="215"/>
      <c r="H240" s="218">
        <v>190</v>
      </c>
      <c r="I240" s="219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167</v>
      </c>
      <c r="AU240" s="224" t="s">
        <v>85</v>
      </c>
      <c r="AV240" s="14" t="s">
        <v>85</v>
      </c>
      <c r="AW240" s="14" t="s">
        <v>32</v>
      </c>
      <c r="AX240" s="14" t="s">
        <v>83</v>
      </c>
      <c r="AY240" s="224" t="s">
        <v>130</v>
      </c>
    </row>
    <row r="241" spans="1:65" s="2" customFormat="1" ht="24.2" customHeight="1">
      <c r="A241" s="34"/>
      <c r="B241" s="35"/>
      <c r="C241" s="236" t="s">
        <v>495</v>
      </c>
      <c r="D241" s="236" t="s">
        <v>214</v>
      </c>
      <c r="E241" s="237" t="s">
        <v>496</v>
      </c>
      <c r="F241" s="238" t="s">
        <v>497</v>
      </c>
      <c r="G241" s="239" t="s">
        <v>227</v>
      </c>
      <c r="H241" s="240">
        <v>46</v>
      </c>
      <c r="I241" s="241"/>
      <c r="J241" s="242">
        <f>ROUND(I241*H241,2)</f>
        <v>0</v>
      </c>
      <c r="K241" s="243"/>
      <c r="L241" s="39"/>
      <c r="M241" s="244" t="s">
        <v>1</v>
      </c>
      <c r="N241" s="245" t="s">
        <v>40</v>
      </c>
      <c r="O241" s="71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1" t="s">
        <v>136</v>
      </c>
      <c r="AT241" s="201" t="s">
        <v>214</v>
      </c>
      <c r="AU241" s="201" t="s">
        <v>85</v>
      </c>
      <c r="AY241" s="17" t="s">
        <v>130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" t="s">
        <v>83</v>
      </c>
      <c r="BK241" s="202">
        <f>ROUND(I241*H241,2)</f>
        <v>0</v>
      </c>
      <c r="BL241" s="17" t="s">
        <v>136</v>
      </c>
      <c r="BM241" s="201" t="s">
        <v>498</v>
      </c>
    </row>
    <row r="242" spans="1:65" s="13" customFormat="1" ht="11.25">
      <c r="B242" s="203"/>
      <c r="C242" s="204"/>
      <c r="D242" s="205" t="s">
        <v>167</v>
      </c>
      <c r="E242" s="206" t="s">
        <v>1</v>
      </c>
      <c r="F242" s="207" t="s">
        <v>303</v>
      </c>
      <c r="G242" s="204"/>
      <c r="H242" s="206" t="s">
        <v>1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167</v>
      </c>
      <c r="AU242" s="213" t="s">
        <v>85</v>
      </c>
      <c r="AV242" s="13" t="s">
        <v>83</v>
      </c>
      <c r="AW242" s="13" t="s">
        <v>32</v>
      </c>
      <c r="AX242" s="13" t="s">
        <v>75</v>
      </c>
      <c r="AY242" s="213" t="s">
        <v>130</v>
      </c>
    </row>
    <row r="243" spans="1:65" s="14" customFormat="1" ht="11.25">
      <c r="B243" s="214"/>
      <c r="C243" s="215"/>
      <c r="D243" s="205" t="s">
        <v>167</v>
      </c>
      <c r="E243" s="216" t="s">
        <v>1</v>
      </c>
      <c r="F243" s="217" t="s">
        <v>486</v>
      </c>
      <c r="G243" s="215"/>
      <c r="H243" s="218">
        <v>46</v>
      </c>
      <c r="I243" s="219"/>
      <c r="J243" s="215"/>
      <c r="K243" s="215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167</v>
      </c>
      <c r="AU243" s="224" t="s">
        <v>85</v>
      </c>
      <c r="AV243" s="14" t="s">
        <v>85</v>
      </c>
      <c r="AW243" s="14" t="s">
        <v>32</v>
      </c>
      <c r="AX243" s="14" t="s">
        <v>83</v>
      </c>
      <c r="AY243" s="224" t="s">
        <v>130</v>
      </c>
    </row>
    <row r="244" spans="1:65" s="2" customFormat="1" ht="33" customHeight="1">
      <c r="A244" s="34"/>
      <c r="B244" s="35"/>
      <c r="C244" s="236" t="s">
        <v>499</v>
      </c>
      <c r="D244" s="236" t="s">
        <v>214</v>
      </c>
      <c r="E244" s="237" t="s">
        <v>500</v>
      </c>
      <c r="F244" s="238" t="s">
        <v>501</v>
      </c>
      <c r="G244" s="239" t="s">
        <v>227</v>
      </c>
      <c r="H244" s="240">
        <v>97</v>
      </c>
      <c r="I244" s="241"/>
      <c r="J244" s="242">
        <f>ROUND(I244*H244,2)</f>
        <v>0</v>
      </c>
      <c r="K244" s="243"/>
      <c r="L244" s="39"/>
      <c r="M244" s="244" t="s">
        <v>1</v>
      </c>
      <c r="N244" s="245" t="s">
        <v>40</v>
      </c>
      <c r="O244" s="71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1" t="s">
        <v>136</v>
      </c>
      <c r="AT244" s="201" t="s">
        <v>214</v>
      </c>
      <c r="AU244" s="201" t="s">
        <v>85</v>
      </c>
      <c r="AY244" s="17" t="s">
        <v>130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" t="s">
        <v>83</v>
      </c>
      <c r="BK244" s="202">
        <f>ROUND(I244*H244,2)</f>
        <v>0</v>
      </c>
      <c r="BL244" s="17" t="s">
        <v>136</v>
      </c>
      <c r="BM244" s="201" t="s">
        <v>502</v>
      </c>
    </row>
    <row r="245" spans="1:65" s="14" customFormat="1" ht="11.25">
      <c r="B245" s="214"/>
      <c r="C245" s="215"/>
      <c r="D245" s="205" t="s">
        <v>167</v>
      </c>
      <c r="E245" s="216" t="s">
        <v>1</v>
      </c>
      <c r="F245" s="217" t="s">
        <v>265</v>
      </c>
      <c r="G245" s="215"/>
      <c r="H245" s="218">
        <v>97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167</v>
      </c>
      <c r="AU245" s="224" t="s">
        <v>85</v>
      </c>
      <c r="AV245" s="14" t="s">
        <v>85</v>
      </c>
      <c r="AW245" s="14" t="s">
        <v>32</v>
      </c>
      <c r="AX245" s="14" t="s">
        <v>83</v>
      </c>
      <c r="AY245" s="224" t="s">
        <v>130</v>
      </c>
    </row>
    <row r="246" spans="1:65" s="2" customFormat="1" ht="16.5" customHeight="1">
      <c r="A246" s="34"/>
      <c r="B246" s="35"/>
      <c r="C246" s="188" t="s">
        <v>503</v>
      </c>
      <c r="D246" s="188" t="s">
        <v>132</v>
      </c>
      <c r="E246" s="189" t="s">
        <v>504</v>
      </c>
      <c r="F246" s="190" t="s">
        <v>505</v>
      </c>
      <c r="G246" s="191" t="s">
        <v>245</v>
      </c>
      <c r="H246" s="192">
        <v>5.82</v>
      </c>
      <c r="I246" s="193"/>
      <c r="J246" s="194">
        <f>ROUND(I246*H246,2)</f>
        <v>0</v>
      </c>
      <c r="K246" s="195"/>
      <c r="L246" s="196"/>
      <c r="M246" s="197" t="s">
        <v>1</v>
      </c>
      <c r="N246" s="198" t="s">
        <v>40</v>
      </c>
      <c r="O246" s="71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1" t="s">
        <v>135</v>
      </c>
      <c r="AT246" s="201" t="s">
        <v>132</v>
      </c>
      <c r="AU246" s="201" t="s">
        <v>85</v>
      </c>
      <c r="AY246" s="17" t="s">
        <v>130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" t="s">
        <v>83</v>
      </c>
      <c r="BK246" s="202">
        <f>ROUND(I246*H246,2)</f>
        <v>0</v>
      </c>
      <c r="BL246" s="17" t="s">
        <v>136</v>
      </c>
      <c r="BM246" s="201" t="s">
        <v>506</v>
      </c>
    </row>
    <row r="247" spans="1:65" s="14" customFormat="1" ht="11.25">
      <c r="B247" s="214"/>
      <c r="C247" s="215"/>
      <c r="D247" s="205" t="s">
        <v>167</v>
      </c>
      <c r="E247" s="216" t="s">
        <v>1</v>
      </c>
      <c r="F247" s="217" t="s">
        <v>507</v>
      </c>
      <c r="G247" s="215"/>
      <c r="H247" s="218">
        <v>5.82</v>
      </c>
      <c r="I247" s="219"/>
      <c r="J247" s="215"/>
      <c r="K247" s="215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167</v>
      </c>
      <c r="AU247" s="224" t="s">
        <v>85</v>
      </c>
      <c r="AV247" s="14" t="s">
        <v>85</v>
      </c>
      <c r="AW247" s="14" t="s">
        <v>32</v>
      </c>
      <c r="AX247" s="14" t="s">
        <v>83</v>
      </c>
      <c r="AY247" s="224" t="s">
        <v>130</v>
      </c>
    </row>
    <row r="248" spans="1:65" s="2" customFormat="1" ht="24.2" customHeight="1">
      <c r="A248" s="34"/>
      <c r="B248" s="35"/>
      <c r="C248" s="236" t="s">
        <v>508</v>
      </c>
      <c r="D248" s="236" t="s">
        <v>214</v>
      </c>
      <c r="E248" s="237" t="s">
        <v>509</v>
      </c>
      <c r="F248" s="238" t="s">
        <v>510</v>
      </c>
      <c r="G248" s="239" t="s">
        <v>227</v>
      </c>
      <c r="H248" s="240">
        <v>46</v>
      </c>
      <c r="I248" s="241"/>
      <c r="J248" s="242">
        <f>ROUND(I248*H248,2)</f>
        <v>0</v>
      </c>
      <c r="K248" s="243"/>
      <c r="L248" s="39"/>
      <c r="M248" s="244" t="s">
        <v>1</v>
      </c>
      <c r="N248" s="245" t="s">
        <v>40</v>
      </c>
      <c r="O248" s="71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1" t="s">
        <v>136</v>
      </c>
      <c r="AT248" s="201" t="s">
        <v>214</v>
      </c>
      <c r="AU248" s="201" t="s">
        <v>85</v>
      </c>
      <c r="AY248" s="17" t="s">
        <v>130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" t="s">
        <v>83</v>
      </c>
      <c r="BK248" s="202">
        <f>ROUND(I248*H248,2)</f>
        <v>0</v>
      </c>
      <c r="BL248" s="17" t="s">
        <v>136</v>
      </c>
      <c r="BM248" s="201" t="s">
        <v>511</v>
      </c>
    </row>
    <row r="249" spans="1:65" s="14" customFormat="1" ht="11.25">
      <c r="B249" s="214"/>
      <c r="C249" s="215"/>
      <c r="D249" s="205" t="s">
        <v>167</v>
      </c>
      <c r="E249" s="216" t="s">
        <v>1</v>
      </c>
      <c r="F249" s="217" t="s">
        <v>486</v>
      </c>
      <c r="G249" s="215"/>
      <c r="H249" s="218">
        <v>46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167</v>
      </c>
      <c r="AU249" s="224" t="s">
        <v>85</v>
      </c>
      <c r="AV249" s="14" t="s">
        <v>85</v>
      </c>
      <c r="AW249" s="14" t="s">
        <v>32</v>
      </c>
      <c r="AX249" s="14" t="s">
        <v>83</v>
      </c>
      <c r="AY249" s="224" t="s">
        <v>130</v>
      </c>
    </row>
    <row r="250" spans="1:65" s="2" customFormat="1" ht="16.5" customHeight="1">
      <c r="A250" s="34"/>
      <c r="B250" s="35"/>
      <c r="C250" s="188" t="s">
        <v>512</v>
      </c>
      <c r="D250" s="188" t="s">
        <v>132</v>
      </c>
      <c r="E250" s="189" t="s">
        <v>513</v>
      </c>
      <c r="F250" s="190" t="s">
        <v>514</v>
      </c>
      <c r="G250" s="191" t="s">
        <v>245</v>
      </c>
      <c r="H250" s="192">
        <v>6.9</v>
      </c>
      <c r="I250" s="193"/>
      <c r="J250" s="194">
        <f>ROUND(I250*H250,2)</f>
        <v>0</v>
      </c>
      <c r="K250" s="195"/>
      <c r="L250" s="196"/>
      <c r="M250" s="197" t="s">
        <v>1</v>
      </c>
      <c r="N250" s="198" t="s">
        <v>40</v>
      </c>
      <c r="O250" s="71"/>
      <c r="P250" s="199">
        <f>O250*H250</f>
        <v>0</v>
      </c>
      <c r="Q250" s="199">
        <v>0.2</v>
      </c>
      <c r="R250" s="199">
        <f>Q250*H250</f>
        <v>1.3800000000000001</v>
      </c>
      <c r="S250" s="199">
        <v>0</v>
      </c>
      <c r="T250" s="20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1" t="s">
        <v>135</v>
      </c>
      <c r="AT250" s="201" t="s">
        <v>132</v>
      </c>
      <c r="AU250" s="201" t="s">
        <v>85</v>
      </c>
      <c r="AY250" s="17" t="s">
        <v>130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7" t="s">
        <v>83</v>
      </c>
      <c r="BK250" s="202">
        <f>ROUND(I250*H250,2)</f>
        <v>0</v>
      </c>
      <c r="BL250" s="17" t="s">
        <v>136</v>
      </c>
      <c r="BM250" s="201" t="s">
        <v>515</v>
      </c>
    </row>
    <row r="251" spans="1:65" s="14" customFormat="1" ht="11.25">
      <c r="B251" s="214"/>
      <c r="C251" s="215"/>
      <c r="D251" s="205" t="s">
        <v>167</v>
      </c>
      <c r="E251" s="216" t="s">
        <v>1</v>
      </c>
      <c r="F251" s="217" t="s">
        <v>516</v>
      </c>
      <c r="G251" s="215"/>
      <c r="H251" s="218">
        <v>6.9</v>
      </c>
      <c r="I251" s="219"/>
      <c r="J251" s="215"/>
      <c r="K251" s="215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167</v>
      </c>
      <c r="AU251" s="224" t="s">
        <v>85</v>
      </c>
      <c r="AV251" s="14" t="s">
        <v>85</v>
      </c>
      <c r="AW251" s="14" t="s">
        <v>32</v>
      </c>
      <c r="AX251" s="14" t="s">
        <v>83</v>
      </c>
      <c r="AY251" s="224" t="s">
        <v>130</v>
      </c>
    </row>
    <row r="252" spans="1:65" s="2" customFormat="1" ht="62.65" customHeight="1">
      <c r="A252" s="34"/>
      <c r="B252" s="35"/>
      <c r="C252" s="188" t="s">
        <v>517</v>
      </c>
      <c r="D252" s="188" t="s">
        <v>132</v>
      </c>
      <c r="E252" s="189" t="s">
        <v>210</v>
      </c>
      <c r="F252" s="190" t="s">
        <v>518</v>
      </c>
      <c r="G252" s="191" t="s">
        <v>227</v>
      </c>
      <c r="H252" s="192">
        <v>88</v>
      </c>
      <c r="I252" s="193"/>
      <c r="J252" s="194">
        <f>ROUND(I252*H252,2)</f>
        <v>0</v>
      </c>
      <c r="K252" s="195"/>
      <c r="L252" s="196"/>
      <c r="M252" s="197" t="s">
        <v>1</v>
      </c>
      <c r="N252" s="198" t="s">
        <v>40</v>
      </c>
      <c r="O252" s="71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1" t="s">
        <v>135</v>
      </c>
      <c r="AT252" s="201" t="s">
        <v>132</v>
      </c>
      <c r="AU252" s="201" t="s">
        <v>85</v>
      </c>
      <c r="AY252" s="17" t="s">
        <v>130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7" t="s">
        <v>83</v>
      </c>
      <c r="BK252" s="202">
        <f>ROUND(I252*H252,2)</f>
        <v>0</v>
      </c>
      <c r="BL252" s="17" t="s">
        <v>136</v>
      </c>
      <c r="BM252" s="201" t="s">
        <v>519</v>
      </c>
    </row>
    <row r="253" spans="1:65" s="13" customFormat="1" ht="11.25">
      <c r="B253" s="203"/>
      <c r="C253" s="204"/>
      <c r="D253" s="205" t="s">
        <v>167</v>
      </c>
      <c r="E253" s="206" t="s">
        <v>1</v>
      </c>
      <c r="F253" s="207" t="s">
        <v>520</v>
      </c>
      <c r="G253" s="204"/>
      <c r="H253" s="206" t="s">
        <v>1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167</v>
      </c>
      <c r="AU253" s="213" t="s">
        <v>85</v>
      </c>
      <c r="AV253" s="13" t="s">
        <v>83</v>
      </c>
      <c r="AW253" s="13" t="s">
        <v>32</v>
      </c>
      <c r="AX253" s="13" t="s">
        <v>75</v>
      </c>
      <c r="AY253" s="213" t="s">
        <v>130</v>
      </c>
    </row>
    <row r="254" spans="1:65" s="14" customFormat="1" ht="11.25">
      <c r="B254" s="214"/>
      <c r="C254" s="215"/>
      <c r="D254" s="205" t="s">
        <v>167</v>
      </c>
      <c r="E254" s="216" t="s">
        <v>1</v>
      </c>
      <c r="F254" s="217" t="s">
        <v>521</v>
      </c>
      <c r="G254" s="215"/>
      <c r="H254" s="218">
        <v>88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167</v>
      </c>
      <c r="AU254" s="224" t="s">
        <v>85</v>
      </c>
      <c r="AV254" s="14" t="s">
        <v>85</v>
      </c>
      <c r="AW254" s="14" t="s">
        <v>32</v>
      </c>
      <c r="AX254" s="14" t="s">
        <v>83</v>
      </c>
      <c r="AY254" s="224" t="s">
        <v>130</v>
      </c>
    </row>
    <row r="255" spans="1:65" s="2" customFormat="1" ht="16.5" customHeight="1">
      <c r="A255" s="34"/>
      <c r="B255" s="35"/>
      <c r="C255" s="236" t="s">
        <v>522</v>
      </c>
      <c r="D255" s="236" t="s">
        <v>214</v>
      </c>
      <c r="E255" s="237" t="s">
        <v>523</v>
      </c>
      <c r="F255" s="238" t="s">
        <v>524</v>
      </c>
      <c r="G255" s="239" t="s">
        <v>245</v>
      </c>
      <c r="H255" s="240">
        <v>2.145</v>
      </c>
      <c r="I255" s="241"/>
      <c r="J255" s="242">
        <f>ROUND(I255*H255,2)</f>
        <v>0</v>
      </c>
      <c r="K255" s="243"/>
      <c r="L255" s="39"/>
      <c r="M255" s="244" t="s">
        <v>1</v>
      </c>
      <c r="N255" s="245" t="s">
        <v>40</v>
      </c>
      <c r="O255" s="71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1" t="s">
        <v>136</v>
      </c>
      <c r="AT255" s="201" t="s">
        <v>214</v>
      </c>
      <c r="AU255" s="201" t="s">
        <v>85</v>
      </c>
      <c r="AY255" s="17" t="s">
        <v>130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7" t="s">
        <v>83</v>
      </c>
      <c r="BK255" s="202">
        <f>ROUND(I255*H255,2)</f>
        <v>0</v>
      </c>
      <c r="BL255" s="17" t="s">
        <v>136</v>
      </c>
      <c r="BM255" s="201" t="s">
        <v>525</v>
      </c>
    </row>
    <row r="256" spans="1:65" s="14" customFormat="1" ht="11.25">
      <c r="B256" s="214"/>
      <c r="C256" s="215"/>
      <c r="D256" s="205" t="s">
        <v>167</v>
      </c>
      <c r="E256" s="216" t="s">
        <v>268</v>
      </c>
      <c r="F256" s="217" t="s">
        <v>526</v>
      </c>
      <c r="G256" s="215"/>
      <c r="H256" s="218">
        <v>2.145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167</v>
      </c>
      <c r="AU256" s="224" t="s">
        <v>85</v>
      </c>
      <c r="AV256" s="14" t="s">
        <v>85</v>
      </c>
      <c r="AW256" s="14" t="s">
        <v>32</v>
      </c>
      <c r="AX256" s="14" t="s">
        <v>83</v>
      </c>
      <c r="AY256" s="224" t="s">
        <v>130</v>
      </c>
    </row>
    <row r="257" spans="1:65" s="2" customFormat="1" ht="21.75" customHeight="1">
      <c r="A257" s="34"/>
      <c r="B257" s="35"/>
      <c r="C257" s="236" t="s">
        <v>527</v>
      </c>
      <c r="D257" s="236" t="s">
        <v>214</v>
      </c>
      <c r="E257" s="237" t="s">
        <v>528</v>
      </c>
      <c r="F257" s="238" t="s">
        <v>529</v>
      </c>
      <c r="G257" s="239" t="s">
        <v>245</v>
      </c>
      <c r="H257" s="240">
        <v>2.145</v>
      </c>
      <c r="I257" s="241"/>
      <c r="J257" s="242">
        <f>ROUND(I257*H257,2)</f>
        <v>0</v>
      </c>
      <c r="K257" s="243"/>
      <c r="L257" s="39"/>
      <c r="M257" s="244" t="s">
        <v>1</v>
      </c>
      <c r="N257" s="245" t="s">
        <v>40</v>
      </c>
      <c r="O257" s="71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1" t="s">
        <v>136</v>
      </c>
      <c r="AT257" s="201" t="s">
        <v>214</v>
      </c>
      <c r="AU257" s="201" t="s">
        <v>85</v>
      </c>
      <c r="AY257" s="17" t="s">
        <v>130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" t="s">
        <v>83</v>
      </c>
      <c r="BK257" s="202">
        <f>ROUND(I257*H257,2)</f>
        <v>0</v>
      </c>
      <c r="BL257" s="17" t="s">
        <v>136</v>
      </c>
      <c r="BM257" s="201" t="s">
        <v>530</v>
      </c>
    </row>
    <row r="258" spans="1:65" s="14" customFormat="1" ht="11.25">
      <c r="B258" s="214"/>
      <c r="C258" s="215"/>
      <c r="D258" s="205" t="s">
        <v>167</v>
      </c>
      <c r="E258" s="216" t="s">
        <v>1</v>
      </c>
      <c r="F258" s="217" t="s">
        <v>268</v>
      </c>
      <c r="G258" s="215"/>
      <c r="H258" s="218">
        <v>2.145</v>
      </c>
      <c r="I258" s="219"/>
      <c r="J258" s="215"/>
      <c r="K258" s="215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167</v>
      </c>
      <c r="AU258" s="224" t="s">
        <v>85</v>
      </c>
      <c r="AV258" s="14" t="s">
        <v>85</v>
      </c>
      <c r="AW258" s="14" t="s">
        <v>32</v>
      </c>
      <c r="AX258" s="14" t="s">
        <v>83</v>
      </c>
      <c r="AY258" s="224" t="s">
        <v>130</v>
      </c>
    </row>
    <row r="259" spans="1:65" s="2" customFormat="1" ht="24.2" customHeight="1">
      <c r="A259" s="34"/>
      <c r="B259" s="35"/>
      <c r="C259" s="236" t="s">
        <v>531</v>
      </c>
      <c r="D259" s="236" t="s">
        <v>214</v>
      </c>
      <c r="E259" s="237" t="s">
        <v>532</v>
      </c>
      <c r="F259" s="238" t="s">
        <v>533</v>
      </c>
      <c r="G259" s="239" t="s">
        <v>245</v>
      </c>
      <c r="H259" s="240">
        <v>51.48</v>
      </c>
      <c r="I259" s="241"/>
      <c r="J259" s="242">
        <f>ROUND(I259*H259,2)</f>
        <v>0</v>
      </c>
      <c r="K259" s="243"/>
      <c r="L259" s="39"/>
      <c r="M259" s="244" t="s">
        <v>1</v>
      </c>
      <c r="N259" s="245" t="s">
        <v>40</v>
      </c>
      <c r="O259" s="71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1" t="s">
        <v>136</v>
      </c>
      <c r="AT259" s="201" t="s">
        <v>214</v>
      </c>
      <c r="AU259" s="201" t="s">
        <v>85</v>
      </c>
      <c r="AY259" s="17" t="s">
        <v>130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7" t="s">
        <v>83</v>
      </c>
      <c r="BK259" s="202">
        <f>ROUND(I259*H259,2)</f>
        <v>0</v>
      </c>
      <c r="BL259" s="17" t="s">
        <v>136</v>
      </c>
      <c r="BM259" s="201" t="s">
        <v>534</v>
      </c>
    </row>
    <row r="260" spans="1:65" s="14" customFormat="1" ht="11.25">
      <c r="B260" s="214"/>
      <c r="C260" s="215"/>
      <c r="D260" s="205" t="s">
        <v>167</v>
      </c>
      <c r="E260" s="216" t="s">
        <v>1</v>
      </c>
      <c r="F260" s="217" t="s">
        <v>535</v>
      </c>
      <c r="G260" s="215"/>
      <c r="H260" s="218">
        <v>51.48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167</v>
      </c>
      <c r="AU260" s="224" t="s">
        <v>85</v>
      </c>
      <c r="AV260" s="14" t="s">
        <v>85</v>
      </c>
      <c r="AW260" s="14" t="s">
        <v>32</v>
      </c>
      <c r="AX260" s="14" t="s">
        <v>83</v>
      </c>
      <c r="AY260" s="224" t="s">
        <v>130</v>
      </c>
    </row>
    <row r="261" spans="1:65" s="2" customFormat="1" ht="33" customHeight="1">
      <c r="A261" s="34"/>
      <c r="B261" s="35"/>
      <c r="C261" s="188" t="s">
        <v>536</v>
      </c>
      <c r="D261" s="188" t="s">
        <v>132</v>
      </c>
      <c r="E261" s="189" t="s">
        <v>537</v>
      </c>
      <c r="F261" s="190" t="s">
        <v>538</v>
      </c>
      <c r="G261" s="191" t="s">
        <v>165</v>
      </c>
      <c r="H261" s="192">
        <v>1</v>
      </c>
      <c r="I261" s="193"/>
      <c r="J261" s="194">
        <f>ROUND(I261*H261,2)</f>
        <v>0</v>
      </c>
      <c r="K261" s="195"/>
      <c r="L261" s="196"/>
      <c r="M261" s="197" t="s">
        <v>1</v>
      </c>
      <c r="N261" s="198" t="s">
        <v>40</v>
      </c>
      <c r="O261" s="71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1" t="s">
        <v>135</v>
      </c>
      <c r="AT261" s="201" t="s">
        <v>132</v>
      </c>
      <c r="AU261" s="201" t="s">
        <v>85</v>
      </c>
      <c r="AY261" s="17" t="s">
        <v>130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" t="s">
        <v>83</v>
      </c>
      <c r="BK261" s="202">
        <f>ROUND(I261*H261,2)</f>
        <v>0</v>
      </c>
      <c r="BL261" s="17" t="s">
        <v>136</v>
      </c>
      <c r="BM261" s="201" t="s">
        <v>539</v>
      </c>
    </row>
    <row r="262" spans="1:65" s="12" customFormat="1" ht="22.9" customHeight="1">
      <c r="B262" s="172"/>
      <c r="C262" s="173"/>
      <c r="D262" s="174" t="s">
        <v>74</v>
      </c>
      <c r="E262" s="186" t="s">
        <v>85</v>
      </c>
      <c r="F262" s="186" t="s">
        <v>540</v>
      </c>
      <c r="G262" s="173"/>
      <c r="H262" s="173"/>
      <c r="I262" s="176"/>
      <c r="J262" s="187">
        <f>BK262</f>
        <v>0</v>
      </c>
      <c r="K262" s="173"/>
      <c r="L262" s="178"/>
      <c r="M262" s="179"/>
      <c r="N262" s="180"/>
      <c r="O262" s="180"/>
      <c r="P262" s="181">
        <f>SUM(P263:P274)</f>
        <v>0</v>
      </c>
      <c r="Q262" s="180"/>
      <c r="R262" s="181">
        <f>SUM(R263:R274)</f>
        <v>0.73135240000000001</v>
      </c>
      <c r="S262" s="180"/>
      <c r="T262" s="182">
        <f>SUM(T263:T274)</f>
        <v>0</v>
      </c>
      <c r="AR262" s="183" t="s">
        <v>83</v>
      </c>
      <c r="AT262" s="184" t="s">
        <v>74</v>
      </c>
      <c r="AU262" s="184" t="s">
        <v>83</v>
      </c>
      <c r="AY262" s="183" t="s">
        <v>130</v>
      </c>
      <c r="BK262" s="185">
        <f>SUM(BK263:BK274)</f>
        <v>0</v>
      </c>
    </row>
    <row r="263" spans="1:65" s="2" customFormat="1" ht="24.2" customHeight="1">
      <c r="A263" s="34"/>
      <c r="B263" s="35"/>
      <c r="C263" s="236" t="s">
        <v>541</v>
      </c>
      <c r="D263" s="236" t="s">
        <v>214</v>
      </c>
      <c r="E263" s="237" t="s">
        <v>542</v>
      </c>
      <c r="F263" s="238" t="s">
        <v>543</v>
      </c>
      <c r="G263" s="239" t="s">
        <v>102</v>
      </c>
      <c r="H263" s="240">
        <v>159.03</v>
      </c>
      <c r="I263" s="241"/>
      <c r="J263" s="242">
        <f>ROUND(I263*H263,2)</f>
        <v>0</v>
      </c>
      <c r="K263" s="243"/>
      <c r="L263" s="39"/>
      <c r="M263" s="244" t="s">
        <v>1</v>
      </c>
      <c r="N263" s="245" t="s">
        <v>40</v>
      </c>
      <c r="O263" s="71"/>
      <c r="P263" s="199">
        <f>O263*H263</f>
        <v>0</v>
      </c>
      <c r="Q263" s="199">
        <v>4.8999999999999998E-4</v>
      </c>
      <c r="R263" s="199">
        <f>Q263*H263</f>
        <v>7.79247E-2</v>
      </c>
      <c r="S263" s="199">
        <v>0</v>
      </c>
      <c r="T263" s="20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1" t="s">
        <v>136</v>
      </c>
      <c r="AT263" s="201" t="s">
        <v>214</v>
      </c>
      <c r="AU263" s="201" t="s">
        <v>85</v>
      </c>
      <c r="AY263" s="17" t="s">
        <v>130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" t="s">
        <v>83</v>
      </c>
      <c r="BK263" s="202">
        <f>ROUND(I263*H263,2)</f>
        <v>0</v>
      </c>
      <c r="BL263" s="17" t="s">
        <v>136</v>
      </c>
      <c r="BM263" s="201" t="s">
        <v>544</v>
      </c>
    </row>
    <row r="264" spans="1:65" s="13" customFormat="1" ht="11.25">
      <c r="B264" s="203"/>
      <c r="C264" s="204"/>
      <c r="D264" s="205" t="s">
        <v>167</v>
      </c>
      <c r="E264" s="206" t="s">
        <v>1</v>
      </c>
      <c r="F264" s="207" t="s">
        <v>372</v>
      </c>
      <c r="G264" s="204"/>
      <c r="H264" s="206" t="s">
        <v>1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167</v>
      </c>
      <c r="AU264" s="213" t="s">
        <v>85</v>
      </c>
      <c r="AV264" s="13" t="s">
        <v>83</v>
      </c>
      <c r="AW264" s="13" t="s">
        <v>32</v>
      </c>
      <c r="AX264" s="13" t="s">
        <v>75</v>
      </c>
      <c r="AY264" s="213" t="s">
        <v>130</v>
      </c>
    </row>
    <row r="265" spans="1:65" s="14" customFormat="1" ht="11.25">
      <c r="B265" s="214"/>
      <c r="C265" s="215"/>
      <c r="D265" s="205" t="s">
        <v>167</v>
      </c>
      <c r="E265" s="216" t="s">
        <v>233</v>
      </c>
      <c r="F265" s="217" t="s">
        <v>545</v>
      </c>
      <c r="G265" s="215"/>
      <c r="H265" s="218">
        <v>159.03</v>
      </c>
      <c r="I265" s="219"/>
      <c r="J265" s="215"/>
      <c r="K265" s="215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167</v>
      </c>
      <c r="AU265" s="224" t="s">
        <v>85</v>
      </c>
      <c r="AV265" s="14" t="s">
        <v>85</v>
      </c>
      <c r="AW265" s="14" t="s">
        <v>32</v>
      </c>
      <c r="AX265" s="14" t="s">
        <v>83</v>
      </c>
      <c r="AY265" s="224" t="s">
        <v>130</v>
      </c>
    </row>
    <row r="266" spans="1:65" s="2" customFormat="1" ht="24.2" customHeight="1">
      <c r="A266" s="34"/>
      <c r="B266" s="35"/>
      <c r="C266" s="236" t="s">
        <v>546</v>
      </c>
      <c r="D266" s="236" t="s">
        <v>214</v>
      </c>
      <c r="E266" s="237" t="s">
        <v>547</v>
      </c>
      <c r="F266" s="238" t="s">
        <v>548</v>
      </c>
      <c r="G266" s="239" t="s">
        <v>227</v>
      </c>
      <c r="H266" s="240">
        <v>1420.4949999999999</v>
      </c>
      <c r="I266" s="241"/>
      <c r="J266" s="242">
        <f>ROUND(I266*H266,2)</f>
        <v>0</v>
      </c>
      <c r="K266" s="243"/>
      <c r="L266" s="39"/>
      <c r="M266" s="244" t="s">
        <v>1</v>
      </c>
      <c r="N266" s="245" t="s">
        <v>40</v>
      </c>
      <c r="O266" s="71"/>
      <c r="P266" s="199">
        <f>O266*H266</f>
        <v>0</v>
      </c>
      <c r="Q266" s="199">
        <v>1E-4</v>
      </c>
      <c r="R266" s="199">
        <f>Q266*H266</f>
        <v>0.1420495</v>
      </c>
      <c r="S266" s="199">
        <v>0</v>
      </c>
      <c r="T266" s="20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1" t="s">
        <v>136</v>
      </c>
      <c r="AT266" s="201" t="s">
        <v>214</v>
      </c>
      <c r="AU266" s="201" t="s">
        <v>85</v>
      </c>
      <c r="AY266" s="17" t="s">
        <v>130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" t="s">
        <v>83</v>
      </c>
      <c r="BK266" s="202">
        <f>ROUND(I266*H266,2)</f>
        <v>0</v>
      </c>
      <c r="BL266" s="17" t="s">
        <v>136</v>
      </c>
      <c r="BM266" s="201" t="s">
        <v>549</v>
      </c>
    </row>
    <row r="267" spans="1:65" s="13" customFormat="1" ht="11.25">
      <c r="B267" s="203"/>
      <c r="C267" s="204"/>
      <c r="D267" s="205" t="s">
        <v>167</v>
      </c>
      <c r="E267" s="206" t="s">
        <v>1</v>
      </c>
      <c r="F267" s="207" t="s">
        <v>550</v>
      </c>
      <c r="G267" s="204"/>
      <c r="H267" s="206" t="s">
        <v>1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167</v>
      </c>
      <c r="AU267" s="213" t="s">
        <v>85</v>
      </c>
      <c r="AV267" s="13" t="s">
        <v>83</v>
      </c>
      <c r="AW267" s="13" t="s">
        <v>32</v>
      </c>
      <c r="AX267" s="13" t="s">
        <v>75</v>
      </c>
      <c r="AY267" s="213" t="s">
        <v>130</v>
      </c>
    </row>
    <row r="268" spans="1:65" s="14" customFormat="1" ht="11.25">
      <c r="B268" s="214"/>
      <c r="C268" s="215"/>
      <c r="D268" s="205" t="s">
        <v>167</v>
      </c>
      <c r="E268" s="216" t="s">
        <v>263</v>
      </c>
      <c r="F268" s="217" t="s">
        <v>551</v>
      </c>
      <c r="G268" s="215"/>
      <c r="H268" s="218">
        <v>1052.5</v>
      </c>
      <c r="I268" s="219"/>
      <c r="J268" s="215"/>
      <c r="K268" s="215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167</v>
      </c>
      <c r="AU268" s="224" t="s">
        <v>85</v>
      </c>
      <c r="AV268" s="14" t="s">
        <v>85</v>
      </c>
      <c r="AW268" s="14" t="s">
        <v>32</v>
      </c>
      <c r="AX268" s="14" t="s">
        <v>75</v>
      </c>
      <c r="AY268" s="224" t="s">
        <v>130</v>
      </c>
    </row>
    <row r="269" spans="1:65" s="14" customFormat="1" ht="11.25">
      <c r="B269" s="214"/>
      <c r="C269" s="215"/>
      <c r="D269" s="205" t="s">
        <v>167</v>
      </c>
      <c r="E269" s="216" t="s">
        <v>261</v>
      </c>
      <c r="F269" s="217" t="s">
        <v>552</v>
      </c>
      <c r="G269" s="215"/>
      <c r="H269" s="218">
        <v>367.995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167</v>
      </c>
      <c r="AU269" s="224" t="s">
        <v>85</v>
      </c>
      <c r="AV269" s="14" t="s">
        <v>85</v>
      </c>
      <c r="AW269" s="14" t="s">
        <v>32</v>
      </c>
      <c r="AX269" s="14" t="s">
        <v>75</v>
      </c>
      <c r="AY269" s="224" t="s">
        <v>130</v>
      </c>
    </row>
    <row r="270" spans="1:65" s="15" customFormat="1" ht="11.25">
      <c r="B270" s="225"/>
      <c r="C270" s="226"/>
      <c r="D270" s="205" t="s">
        <v>167</v>
      </c>
      <c r="E270" s="227" t="s">
        <v>1</v>
      </c>
      <c r="F270" s="228" t="s">
        <v>170</v>
      </c>
      <c r="G270" s="226"/>
      <c r="H270" s="229">
        <v>1420.4949999999999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AT270" s="235" t="s">
        <v>167</v>
      </c>
      <c r="AU270" s="235" t="s">
        <v>85</v>
      </c>
      <c r="AV270" s="15" t="s">
        <v>136</v>
      </c>
      <c r="AW270" s="15" t="s">
        <v>32</v>
      </c>
      <c r="AX270" s="15" t="s">
        <v>83</v>
      </c>
      <c r="AY270" s="235" t="s">
        <v>130</v>
      </c>
    </row>
    <row r="271" spans="1:65" s="2" customFormat="1" ht="24.2" customHeight="1">
      <c r="A271" s="34"/>
      <c r="B271" s="35"/>
      <c r="C271" s="188" t="s">
        <v>553</v>
      </c>
      <c r="D271" s="188" t="s">
        <v>132</v>
      </c>
      <c r="E271" s="189" t="s">
        <v>554</v>
      </c>
      <c r="F271" s="190" t="s">
        <v>555</v>
      </c>
      <c r="G271" s="191" t="s">
        <v>227</v>
      </c>
      <c r="H271" s="192">
        <v>1704.5940000000001</v>
      </c>
      <c r="I271" s="193"/>
      <c r="J271" s="194">
        <f>ROUND(I271*H271,2)</f>
        <v>0</v>
      </c>
      <c r="K271" s="195"/>
      <c r="L271" s="196"/>
      <c r="M271" s="197" t="s">
        <v>1</v>
      </c>
      <c r="N271" s="198" t="s">
        <v>40</v>
      </c>
      <c r="O271" s="71"/>
      <c r="P271" s="199">
        <f>O271*H271</f>
        <v>0</v>
      </c>
      <c r="Q271" s="199">
        <v>2.9999999999999997E-4</v>
      </c>
      <c r="R271" s="199">
        <f>Q271*H271</f>
        <v>0.5113782</v>
      </c>
      <c r="S271" s="199">
        <v>0</v>
      </c>
      <c r="T271" s="200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1" t="s">
        <v>135</v>
      </c>
      <c r="AT271" s="201" t="s">
        <v>132</v>
      </c>
      <c r="AU271" s="201" t="s">
        <v>85</v>
      </c>
      <c r="AY271" s="17" t="s">
        <v>130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7" t="s">
        <v>83</v>
      </c>
      <c r="BK271" s="202">
        <f>ROUND(I271*H271,2)</f>
        <v>0</v>
      </c>
      <c r="BL271" s="17" t="s">
        <v>136</v>
      </c>
      <c r="BM271" s="201" t="s">
        <v>556</v>
      </c>
    </row>
    <row r="272" spans="1:65" s="13" customFormat="1" ht="11.25">
      <c r="B272" s="203"/>
      <c r="C272" s="204"/>
      <c r="D272" s="205" t="s">
        <v>167</v>
      </c>
      <c r="E272" s="206" t="s">
        <v>1</v>
      </c>
      <c r="F272" s="207" t="s">
        <v>557</v>
      </c>
      <c r="G272" s="204"/>
      <c r="H272" s="206" t="s">
        <v>1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167</v>
      </c>
      <c r="AU272" s="213" t="s">
        <v>85</v>
      </c>
      <c r="AV272" s="13" t="s">
        <v>83</v>
      </c>
      <c r="AW272" s="13" t="s">
        <v>32</v>
      </c>
      <c r="AX272" s="13" t="s">
        <v>75</v>
      </c>
      <c r="AY272" s="213" t="s">
        <v>130</v>
      </c>
    </row>
    <row r="273" spans="1:65" s="14" customFormat="1" ht="11.25">
      <c r="B273" s="214"/>
      <c r="C273" s="215"/>
      <c r="D273" s="205" t="s">
        <v>167</v>
      </c>
      <c r="E273" s="216" t="s">
        <v>1</v>
      </c>
      <c r="F273" s="217" t="s">
        <v>558</v>
      </c>
      <c r="G273" s="215"/>
      <c r="H273" s="218">
        <v>1420.4949999999999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167</v>
      </c>
      <c r="AU273" s="224" t="s">
        <v>85</v>
      </c>
      <c r="AV273" s="14" t="s">
        <v>85</v>
      </c>
      <c r="AW273" s="14" t="s">
        <v>32</v>
      </c>
      <c r="AX273" s="14" t="s">
        <v>83</v>
      </c>
      <c r="AY273" s="224" t="s">
        <v>130</v>
      </c>
    </row>
    <row r="274" spans="1:65" s="14" customFormat="1" ht="11.25">
      <c r="B274" s="214"/>
      <c r="C274" s="215"/>
      <c r="D274" s="205" t="s">
        <v>167</v>
      </c>
      <c r="E274" s="215"/>
      <c r="F274" s="217" t="s">
        <v>559</v>
      </c>
      <c r="G274" s="215"/>
      <c r="H274" s="218">
        <v>1704.5940000000001</v>
      </c>
      <c r="I274" s="219"/>
      <c r="J274" s="215"/>
      <c r="K274" s="215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167</v>
      </c>
      <c r="AU274" s="224" t="s">
        <v>85</v>
      </c>
      <c r="AV274" s="14" t="s">
        <v>85</v>
      </c>
      <c r="AW274" s="14" t="s">
        <v>4</v>
      </c>
      <c r="AX274" s="14" t="s">
        <v>83</v>
      </c>
      <c r="AY274" s="224" t="s">
        <v>130</v>
      </c>
    </row>
    <row r="275" spans="1:65" s="12" customFormat="1" ht="22.9" customHeight="1">
      <c r="B275" s="172"/>
      <c r="C275" s="173"/>
      <c r="D275" s="174" t="s">
        <v>74</v>
      </c>
      <c r="E275" s="186" t="s">
        <v>136</v>
      </c>
      <c r="F275" s="186" t="s">
        <v>560</v>
      </c>
      <c r="G275" s="173"/>
      <c r="H275" s="173"/>
      <c r="I275" s="176"/>
      <c r="J275" s="187">
        <f>BK275</f>
        <v>0</v>
      </c>
      <c r="K275" s="173"/>
      <c r="L275" s="178"/>
      <c r="M275" s="179"/>
      <c r="N275" s="180"/>
      <c r="O275" s="180"/>
      <c r="P275" s="181">
        <f>SUM(P276:P277)</f>
        <v>0</v>
      </c>
      <c r="Q275" s="180"/>
      <c r="R275" s="181">
        <f>SUM(R276:R277)</f>
        <v>4.5094864499999998</v>
      </c>
      <c r="S275" s="180"/>
      <c r="T275" s="182">
        <f>SUM(T276:T277)</f>
        <v>0</v>
      </c>
      <c r="AR275" s="183" t="s">
        <v>83</v>
      </c>
      <c r="AT275" s="184" t="s">
        <v>74</v>
      </c>
      <c r="AU275" s="184" t="s">
        <v>83</v>
      </c>
      <c r="AY275" s="183" t="s">
        <v>130</v>
      </c>
      <c r="BK275" s="185">
        <f>SUM(BK276:BK277)</f>
        <v>0</v>
      </c>
    </row>
    <row r="276" spans="1:65" s="2" customFormat="1" ht="16.5" customHeight="1">
      <c r="A276" s="34"/>
      <c r="B276" s="35"/>
      <c r="C276" s="236" t="s">
        <v>561</v>
      </c>
      <c r="D276" s="236" t="s">
        <v>214</v>
      </c>
      <c r="E276" s="237" t="s">
        <v>562</v>
      </c>
      <c r="F276" s="238" t="s">
        <v>563</v>
      </c>
      <c r="G276" s="239" t="s">
        <v>245</v>
      </c>
      <c r="H276" s="240">
        <v>2.3849999999999998</v>
      </c>
      <c r="I276" s="241"/>
      <c r="J276" s="242">
        <f>ROUND(I276*H276,2)</f>
        <v>0</v>
      </c>
      <c r="K276" s="243"/>
      <c r="L276" s="39"/>
      <c r="M276" s="244" t="s">
        <v>1</v>
      </c>
      <c r="N276" s="245" t="s">
        <v>40</v>
      </c>
      <c r="O276" s="71"/>
      <c r="P276" s="199">
        <f>O276*H276</f>
        <v>0</v>
      </c>
      <c r="Q276" s="199">
        <v>1.8907700000000001</v>
      </c>
      <c r="R276" s="199">
        <f>Q276*H276</f>
        <v>4.5094864499999998</v>
      </c>
      <c r="S276" s="199">
        <v>0</v>
      </c>
      <c r="T276" s="200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1" t="s">
        <v>136</v>
      </c>
      <c r="AT276" s="201" t="s">
        <v>214</v>
      </c>
      <c r="AU276" s="201" t="s">
        <v>85</v>
      </c>
      <c r="AY276" s="17" t="s">
        <v>130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7" t="s">
        <v>83</v>
      </c>
      <c r="BK276" s="202">
        <f>ROUND(I276*H276,2)</f>
        <v>0</v>
      </c>
      <c r="BL276" s="17" t="s">
        <v>136</v>
      </c>
      <c r="BM276" s="201" t="s">
        <v>564</v>
      </c>
    </row>
    <row r="277" spans="1:65" s="14" customFormat="1" ht="11.25">
      <c r="B277" s="214"/>
      <c r="C277" s="215"/>
      <c r="D277" s="205" t="s">
        <v>167</v>
      </c>
      <c r="E277" s="216" t="s">
        <v>244</v>
      </c>
      <c r="F277" s="217" t="s">
        <v>565</v>
      </c>
      <c r="G277" s="215"/>
      <c r="H277" s="218">
        <v>2.3849999999999998</v>
      </c>
      <c r="I277" s="219"/>
      <c r="J277" s="215"/>
      <c r="K277" s="215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167</v>
      </c>
      <c r="AU277" s="224" t="s">
        <v>85</v>
      </c>
      <c r="AV277" s="14" t="s">
        <v>85</v>
      </c>
      <c r="AW277" s="14" t="s">
        <v>32</v>
      </c>
      <c r="AX277" s="14" t="s">
        <v>83</v>
      </c>
      <c r="AY277" s="224" t="s">
        <v>130</v>
      </c>
    </row>
    <row r="278" spans="1:65" s="12" customFormat="1" ht="22.9" customHeight="1">
      <c r="B278" s="172"/>
      <c r="C278" s="173"/>
      <c r="D278" s="174" t="s">
        <v>74</v>
      </c>
      <c r="E278" s="186" t="s">
        <v>129</v>
      </c>
      <c r="F278" s="186" t="s">
        <v>566</v>
      </c>
      <c r="G278" s="173"/>
      <c r="H278" s="173"/>
      <c r="I278" s="176"/>
      <c r="J278" s="187">
        <f>BK278</f>
        <v>0</v>
      </c>
      <c r="K278" s="173"/>
      <c r="L278" s="178"/>
      <c r="M278" s="179"/>
      <c r="N278" s="180"/>
      <c r="O278" s="180"/>
      <c r="P278" s="181">
        <f>SUM(P279:P322)</f>
        <v>0</v>
      </c>
      <c r="Q278" s="180"/>
      <c r="R278" s="181">
        <f>SUM(R279:R322)</f>
        <v>1210.8908549999999</v>
      </c>
      <c r="S278" s="180"/>
      <c r="T278" s="182">
        <f>SUM(T279:T322)</f>
        <v>0</v>
      </c>
      <c r="AR278" s="183" t="s">
        <v>83</v>
      </c>
      <c r="AT278" s="184" t="s">
        <v>74</v>
      </c>
      <c r="AU278" s="184" t="s">
        <v>83</v>
      </c>
      <c r="AY278" s="183" t="s">
        <v>130</v>
      </c>
      <c r="BK278" s="185">
        <f>SUM(BK279:BK322)</f>
        <v>0</v>
      </c>
    </row>
    <row r="279" spans="1:65" s="2" customFormat="1" ht="16.5" customHeight="1">
      <c r="A279" s="34"/>
      <c r="B279" s="35"/>
      <c r="C279" s="236" t="s">
        <v>567</v>
      </c>
      <c r="D279" s="236" t="s">
        <v>214</v>
      </c>
      <c r="E279" s="237" t="s">
        <v>568</v>
      </c>
      <c r="F279" s="238" t="s">
        <v>569</v>
      </c>
      <c r="G279" s="239" t="s">
        <v>227</v>
      </c>
      <c r="H279" s="240">
        <v>1541.5</v>
      </c>
      <c r="I279" s="241"/>
      <c r="J279" s="242">
        <f>ROUND(I279*H279,2)</f>
        <v>0</v>
      </c>
      <c r="K279" s="243"/>
      <c r="L279" s="39"/>
      <c r="M279" s="244" t="s">
        <v>1</v>
      </c>
      <c r="N279" s="245" t="s">
        <v>40</v>
      </c>
      <c r="O279" s="71"/>
      <c r="P279" s="199">
        <f>O279*H279</f>
        <v>0</v>
      </c>
      <c r="Q279" s="199">
        <v>0.27994000000000002</v>
      </c>
      <c r="R279" s="199">
        <f>Q279*H279</f>
        <v>431.52751000000001</v>
      </c>
      <c r="S279" s="199">
        <v>0</v>
      </c>
      <c r="T279" s="200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1" t="s">
        <v>136</v>
      </c>
      <c r="AT279" s="201" t="s">
        <v>214</v>
      </c>
      <c r="AU279" s="201" t="s">
        <v>85</v>
      </c>
      <c r="AY279" s="17" t="s">
        <v>130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7" t="s">
        <v>83</v>
      </c>
      <c r="BK279" s="202">
        <f>ROUND(I279*H279,2)</f>
        <v>0</v>
      </c>
      <c r="BL279" s="17" t="s">
        <v>136</v>
      </c>
      <c r="BM279" s="201" t="s">
        <v>570</v>
      </c>
    </row>
    <row r="280" spans="1:65" s="13" customFormat="1" ht="11.25">
      <c r="B280" s="203"/>
      <c r="C280" s="204"/>
      <c r="D280" s="205" t="s">
        <v>167</v>
      </c>
      <c r="E280" s="206" t="s">
        <v>1</v>
      </c>
      <c r="F280" s="207" t="s">
        <v>571</v>
      </c>
      <c r="G280" s="204"/>
      <c r="H280" s="206" t="s">
        <v>1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167</v>
      </c>
      <c r="AU280" s="213" t="s">
        <v>85</v>
      </c>
      <c r="AV280" s="13" t="s">
        <v>83</v>
      </c>
      <c r="AW280" s="13" t="s">
        <v>32</v>
      </c>
      <c r="AX280" s="13" t="s">
        <v>75</v>
      </c>
      <c r="AY280" s="213" t="s">
        <v>130</v>
      </c>
    </row>
    <row r="281" spans="1:65" s="14" customFormat="1" ht="11.25">
      <c r="B281" s="214"/>
      <c r="C281" s="215"/>
      <c r="D281" s="205" t="s">
        <v>167</v>
      </c>
      <c r="E281" s="216" t="s">
        <v>1</v>
      </c>
      <c r="F281" s="217" t="s">
        <v>572</v>
      </c>
      <c r="G281" s="215"/>
      <c r="H281" s="218">
        <v>1541.5</v>
      </c>
      <c r="I281" s="219"/>
      <c r="J281" s="215"/>
      <c r="K281" s="215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167</v>
      </c>
      <c r="AU281" s="224" t="s">
        <v>85</v>
      </c>
      <c r="AV281" s="14" t="s">
        <v>85</v>
      </c>
      <c r="AW281" s="14" t="s">
        <v>32</v>
      </c>
      <c r="AX281" s="14" t="s">
        <v>83</v>
      </c>
      <c r="AY281" s="224" t="s">
        <v>130</v>
      </c>
    </row>
    <row r="282" spans="1:65" s="2" customFormat="1" ht="16.5" customHeight="1">
      <c r="A282" s="34"/>
      <c r="B282" s="35"/>
      <c r="C282" s="236" t="s">
        <v>573</v>
      </c>
      <c r="D282" s="236" t="s">
        <v>214</v>
      </c>
      <c r="E282" s="237" t="s">
        <v>574</v>
      </c>
      <c r="F282" s="238" t="s">
        <v>575</v>
      </c>
      <c r="G282" s="239" t="s">
        <v>227</v>
      </c>
      <c r="H282" s="240">
        <v>153.5</v>
      </c>
      <c r="I282" s="241"/>
      <c r="J282" s="242">
        <f>ROUND(I282*H282,2)</f>
        <v>0</v>
      </c>
      <c r="K282" s="243"/>
      <c r="L282" s="39"/>
      <c r="M282" s="244" t="s">
        <v>1</v>
      </c>
      <c r="N282" s="245" t="s">
        <v>40</v>
      </c>
      <c r="O282" s="71"/>
      <c r="P282" s="199">
        <f>O282*H282</f>
        <v>0</v>
      </c>
      <c r="Q282" s="199">
        <v>0.47260000000000002</v>
      </c>
      <c r="R282" s="199">
        <f>Q282*H282</f>
        <v>72.5441</v>
      </c>
      <c r="S282" s="199">
        <v>0</v>
      </c>
      <c r="T282" s="200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1" t="s">
        <v>136</v>
      </c>
      <c r="AT282" s="201" t="s">
        <v>214</v>
      </c>
      <c r="AU282" s="201" t="s">
        <v>85</v>
      </c>
      <c r="AY282" s="17" t="s">
        <v>130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7" t="s">
        <v>83</v>
      </c>
      <c r="BK282" s="202">
        <f>ROUND(I282*H282,2)</f>
        <v>0</v>
      </c>
      <c r="BL282" s="17" t="s">
        <v>136</v>
      </c>
      <c r="BM282" s="201" t="s">
        <v>576</v>
      </c>
    </row>
    <row r="283" spans="1:65" s="14" customFormat="1" ht="11.25">
      <c r="B283" s="214"/>
      <c r="C283" s="215"/>
      <c r="D283" s="205" t="s">
        <v>167</v>
      </c>
      <c r="E283" s="216" t="s">
        <v>1</v>
      </c>
      <c r="F283" s="217" t="s">
        <v>253</v>
      </c>
      <c r="G283" s="215"/>
      <c r="H283" s="218">
        <v>153.5</v>
      </c>
      <c r="I283" s="219"/>
      <c r="J283" s="215"/>
      <c r="K283" s="215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167</v>
      </c>
      <c r="AU283" s="224" t="s">
        <v>85</v>
      </c>
      <c r="AV283" s="14" t="s">
        <v>85</v>
      </c>
      <c r="AW283" s="14" t="s">
        <v>32</v>
      </c>
      <c r="AX283" s="14" t="s">
        <v>83</v>
      </c>
      <c r="AY283" s="224" t="s">
        <v>130</v>
      </c>
    </row>
    <row r="284" spans="1:65" s="2" customFormat="1" ht="16.5" customHeight="1">
      <c r="A284" s="34"/>
      <c r="B284" s="35"/>
      <c r="C284" s="236" t="s">
        <v>577</v>
      </c>
      <c r="D284" s="236" t="s">
        <v>214</v>
      </c>
      <c r="E284" s="237" t="s">
        <v>578</v>
      </c>
      <c r="F284" s="238" t="s">
        <v>579</v>
      </c>
      <c r="G284" s="239" t="s">
        <v>227</v>
      </c>
      <c r="H284" s="240">
        <v>1132.96</v>
      </c>
      <c r="I284" s="241"/>
      <c r="J284" s="242">
        <f>ROUND(I284*H284,2)</f>
        <v>0</v>
      </c>
      <c r="K284" s="243"/>
      <c r="L284" s="39"/>
      <c r="M284" s="244" t="s">
        <v>1</v>
      </c>
      <c r="N284" s="245" t="s">
        <v>40</v>
      </c>
      <c r="O284" s="71"/>
      <c r="P284" s="199">
        <f>O284*H284</f>
        <v>0</v>
      </c>
      <c r="Q284" s="199">
        <v>0.56699999999999995</v>
      </c>
      <c r="R284" s="199">
        <f>Q284*H284</f>
        <v>642.38831999999991</v>
      </c>
      <c r="S284" s="199">
        <v>0</v>
      </c>
      <c r="T284" s="200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1" t="s">
        <v>136</v>
      </c>
      <c r="AT284" s="201" t="s">
        <v>214</v>
      </c>
      <c r="AU284" s="201" t="s">
        <v>85</v>
      </c>
      <c r="AY284" s="17" t="s">
        <v>130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7" t="s">
        <v>83</v>
      </c>
      <c r="BK284" s="202">
        <f>ROUND(I284*H284,2)</f>
        <v>0</v>
      </c>
      <c r="BL284" s="17" t="s">
        <v>136</v>
      </c>
      <c r="BM284" s="201" t="s">
        <v>580</v>
      </c>
    </row>
    <row r="285" spans="1:65" s="13" customFormat="1" ht="11.25">
      <c r="B285" s="203"/>
      <c r="C285" s="204"/>
      <c r="D285" s="205" t="s">
        <v>167</v>
      </c>
      <c r="E285" s="206" t="s">
        <v>1</v>
      </c>
      <c r="F285" s="207" t="s">
        <v>571</v>
      </c>
      <c r="G285" s="204"/>
      <c r="H285" s="206" t="s">
        <v>1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167</v>
      </c>
      <c r="AU285" s="213" t="s">
        <v>85</v>
      </c>
      <c r="AV285" s="13" t="s">
        <v>83</v>
      </c>
      <c r="AW285" s="13" t="s">
        <v>32</v>
      </c>
      <c r="AX285" s="13" t="s">
        <v>75</v>
      </c>
      <c r="AY285" s="213" t="s">
        <v>130</v>
      </c>
    </row>
    <row r="286" spans="1:65" s="14" customFormat="1" ht="11.25">
      <c r="B286" s="214"/>
      <c r="C286" s="215"/>
      <c r="D286" s="205" t="s">
        <v>167</v>
      </c>
      <c r="E286" s="216" t="s">
        <v>1</v>
      </c>
      <c r="F286" s="217" t="s">
        <v>581</v>
      </c>
      <c r="G286" s="215"/>
      <c r="H286" s="218">
        <v>1052.5</v>
      </c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167</v>
      </c>
      <c r="AU286" s="224" t="s">
        <v>85</v>
      </c>
      <c r="AV286" s="14" t="s">
        <v>85</v>
      </c>
      <c r="AW286" s="14" t="s">
        <v>32</v>
      </c>
      <c r="AX286" s="14" t="s">
        <v>75</v>
      </c>
      <c r="AY286" s="224" t="s">
        <v>130</v>
      </c>
    </row>
    <row r="287" spans="1:65" s="13" customFormat="1" ht="11.25">
      <c r="B287" s="203"/>
      <c r="C287" s="204"/>
      <c r="D287" s="205" t="s">
        <v>167</v>
      </c>
      <c r="E287" s="206" t="s">
        <v>1</v>
      </c>
      <c r="F287" s="207" t="s">
        <v>582</v>
      </c>
      <c r="G287" s="204"/>
      <c r="H287" s="206" t="s">
        <v>1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167</v>
      </c>
      <c r="AU287" s="213" t="s">
        <v>85</v>
      </c>
      <c r="AV287" s="13" t="s">
        <v>83</v>
      </c>
      <c r="AW287" s="13" t="s">
        <v>32</v>
      </c>
      <c r="AX287" s="13" t="s">
        <v>75</v>
      </c>
      <c r="AY287" s="213" t="s">
        <v>130</v>
      </c>
    </row>
    <row r="288" spans="1:65" s="14" customFormat="1" ht="11.25">
      <c r="B288" s="214"/>
      <c r="C288" s="215"/>
      <c r="D288" s="205" t="s">
        <v>167</v>
      </c>
      <c r="E288" s="216" t="s">
        <v>1</v>
      </c>
      <c r="F288" s="217" t="s">
        <v>583</v>
      </c>
      <c r="G288" s="215"/>
      <c r="H288" s="218">
        <v>80.459999999999994</v>
      </c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167</v>
      </c>
      <c r="AU288" s="224" t="s">
        <v>85</v>
      </c>
      <c r="AV288" s="14" t="s">
        <v>85</v>
      </c>
      <c r="AW288" s="14" t="s">
        <v>32</v>
      </c>
      <c r="AX288" s="14" t="s">
        <v>75</v>
      </c>
      <c r="AY288" s="224" t="s">
        <v>130</v>
      </c>
    </row>
    <row r="289" spans="1:65" s="15" customFormat="1" ht="11.25">
      <c r="B289" s="225"/>
      <c r="C289" s="226"/>
      <c r="D289" s="205" t="s">
        <v>167</v>
      </c>
      <c r="E289" s="227" t="s">
        <v>1</v>
      </c>
      <c r="F289" s="228" t="s">
        <v>170</v>
      </c>
      <c r="G289" s="226"/>
      <c r="H289" s="229">
        <v>1132.96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AT289" s="235" t="s">
        <v>167</v>
      </c>
      <c r="AU289" s="235" t="s">
        <v>85</v>
      </c>
      <c r="AV289" s="15" t="s">
        <v>136</v>
      </c>
      <c r="AW289" s="15" t="s">
        <v>32</v>
      </c>
      <c r="AX289" s="15" t="s">
        <v>83</v>
      </c>
      <c r="AY289" s="235" t="s">
        <v>130</v>
      </c>
    </row>
    <row r="290" spans="1:65" s="2" customFormat="1" ht="33" customHeight="1">
      <c r="A290" s="34"/>
      <c r="B290" s="35"/>
      <c r="C290" s="236" t="s">
        <v>584</v>
      </c>
      <c r="D290" s="236" t="s">
        <v>214</v>
      </c>
      <c r="E290" s="237" t="s">
        <v>585</v>
      </c>
      <c r="F290" s="238" t="s">
        <v>586</v>
      </c>
      <c r="G290" s="239" t="s">
        <v>227</v>
      </c>
      <c r="H290" s="240">
        <v>642.5</v>
      </c>
      <c r="I290" s="241"/>
      <c r="J290" s="242">
        <f>ROUND(I290*H290,2)</f>
        <v>0</v>
      </c>
      <c r="K290" s="243"/>
      <c r="L290" s="39"/>
      <c r="M290" s="244" t="s">
        <v>1</v>
      </c>
      <c r="N290" s="245" t="s">
        <v>40</v>
      </c>
      <c r="O290" s="71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1" t="s">
        <v>136</v>
      </c>
      <c r="AT290" s="201" t="s">
        <v>214</v>
      </c>
      <c r="AU290" s="201" t="s">
        <v>85</v>
      </c>
      <c r="AY290" s="17" t="s">
        <v>130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7" t="s">
        <v>83</v>
      </c>
      <c r="BK290" s="202">
        <f>ROUND(I290*H290,2)</f>
        <v>0</v>
      </c>
      <c r="BL290" s="17" t="s">
        <v>136</v>
      </c>
      <c r="BM290" s="201" t="s">
        <v>587</v>
      </c>
    </row>
    <row r="291" spans="1:65" s="14" customFormat="1" ht="11.25">
      <c r="B291" s="214"/>
      <c r="C291" s="215"/>
      <c r="D291" s="205" t="s">
        <v>167</v>
      </c>
      <c r="E291" s="216" t="s">
        <v>1</v>
      </c>
      <c r="F291" s="217" t="s">
        <v>226</v>
      </c>
      <c r="G291" s="215"/>
      <c r="H291" s="218">
        <v>642.5</v>
      </c>
      <c r="I291" s="219"/>
      <c r="J291" s="215"/>
      <c r="K291" s="215"/>
      <c r="L291" s="220"/>
      <c r="M291" s="221"/>
      <c r="N291" s="222"/>
      <c r="O291" s="222"/>
      <c r="P291" s="222"/>
      <c r="Q291" s="222"/>
      <c r="R291" s="222"/>
      <c r="S291" s="222"/>
      <c r="T291" s="223"/>
      <c r="AT291" s="224" t="s">
        <v>167</v>
      </c>
      <c r="AU291" s="224" t="s">
        <v>85</v>
      </c>
      <c r="AV291" s="14" t="s">
        <v>85</v>
      </c>
      <c r="AW291" s="14" t="s">
        <v>32</v>
      </c>
      <c r="AX291" s="14" t="s">
        <v>83</v>
      </c>
      <c r="AY291" s="224" t="s">
        <v>130</v>
      </c>
    </row>
    <row r="292" spans="1:65" s="2" customFormat="1" ht="24.2" customHeight="1">
      <c r="A292" s="34"/>
      <c r="B292" s="35"/>
      <c r="C292" s="236" t="s">
        <v>588</v>
      </c>
      <c r="D292" s="236" t="s">
        <v>214</v>
      </c>
      <c r="E292" s="237" t="s">
        <v>589</v>
      </c>
      <c r="F292" s="238" t="s">
        <v>590</v>
      </c>
      <c r="G292" s="239" t="s">
        <v>227</v>
      </c>
      <c r="H292" s="240">
        <v>642.5</v>
      </c>
      <c r="I292" s="241"/>
      <c r="J292" s="242">
        <f>ROUND(I292*H292,2)</f>
        <v>0</v>
      </c>
      <c r="K292" s="243"/>
      <c r="L292" s="39"/>
      <c r="M292" s="244" t="s">
        <v>1</v>
      </c>
      <c r="N292" s="245" t="s">
        <v>40</v>
      </c>
      <c r="O292" s="71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1" t="s">
        <v>136</v>
      </c>
      <c r="AT292" s="201" t="s">
        <v>214</v>
      </c>
      <c r="AU292" s="201" t="s">
        <v>85</v>
      </c>
      <c r="AY292" s="17" t="s">
        <v>130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7" t="s">
        <v>83</v>
      </c>
      <c r="BK292" s="202">
        <f>ROUND(I292*H292,2)</f>
        <v>0</v>
      </c>
      <c r="BL292" s="17" t="s">
        <v>136</v>
      </c>
      <c r="BM292" s="201" t="s">
        <v>591</v>
      </c>
    </row>
    <row r="293" spans="1:65" s="14" customFormat="1" ht="11.25">
      <c r="B293" s="214"/>
      <c r="C293" s="215"/>
      <c r="D293" s="205" t="s">
        <v>167</v>
      </c>
      <c r="E293" s="216" t="s">
        <v>1</v>
      </c>
      <c r="F293" s="217" t="s">
        <v>226</v>
      </c>
      <c r="G293" s="215"/>
      <c r="H293" s="218">
        <v>642.5</v>
      </c>
      <c r="I293" s="219"/>
      <c r="J293" s="215"/>
      <c r="K293" s="215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167</v>
      </c>
      <c r="AU293" s="224" t="s">
        <v>85</v>
      </c>
      <c r="AV293" s="14" t="s">
        <v>85</v>
      </c>
      <c r="AW293" s="14" t="s">
        <v>32</v>
      </c>
      <c r="AX293" s="14" t="s">
        <v>83</v>
      </c>
      <c r="AY293" s="224" t="s">
        <v>130</v>
      </c>
    </row>
    <row r="294" spans="1:65" s="2" customFormat="1" ht="21.75" customHeight="1">
      <c r="A294" s="34"/>
      <c r="B294" s="35"/>
      <c r="C294" s="236" t="s">
        <v>592</v>
      </c>
      <c r="D294" s="236" t="s">
        <v>214</v>
      </c>
      <c r="E294" s="237" t="s">
        <v>593</v>
      </c>
      <c r="F294" s="238" t="s">
        <v>594</v>
      </c>
      <c r="G294" s="239" t="s">
        <v>227</v>
      </c>
      <c r="H294" s="240">
        <v>642.5</v>
      </c>
      <c r="I294" s="241"/>
      <c r="J294" s="242">
        <f>ROUND(I294*H294,2)</f>
        <v>0</v>
      </c>
      <c r="K294" s="243"/>
      <c r="L294" s="39"/>
      <c r="M294" s="244" t="s">
        <v>1</v>
      </c>
      <c r="N294" s="245" t="s">
        <v>40</v>
      </c>
      <c r="O294" s="71"/>
      <c r="P294" s="199">
        <f>O294*H294</f>
        <v>0</v>
      </c>
      <c r="Q294" s="199">
        <v>0</v>
      </c>
      <c r="R294" s="199">
        <f>Q294*H294</f>
        <v>0</v>
      </c>
      <c r="S294" s="199">
        <v>0</v>
      </c>
      <c r="T294" s="200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1" t="s">
        <v>136</v>
      </c>
      <c r="AT294" s="201" t="s">
        <v>214</v>
      </c>
      <c r="AU294" s="201" t="s">
        <v>85</v>
      </c>
      <c r="AY294" s="17" t="s">
        <v>130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7" t="s">
        <v>83</v>
      </c>
      <c r="BK294" s="202">
        <f>ROUND(I294*H294,2)</f>
        <v>0</v>
      </c>
      <c r="BL294" s="17" t="s">
        <v>136</v>
      </c>
      <c r="BM294" s="201" t="s">
        <v>595</v>
      </c>
    </row>
    <row r="295" spans="1:65" s="14" customFormat="1" ht="11.25">
      <c r="B295" s="214"/>
      <c r="C295" s="215"/>
      <c r="D295" s="205" t="s">
        <v>167</v>
      </c>
      <c r="E295" s="216" t="s">
        <v>1</v>
      </c>
      <c r="F295" s="217" t="s">
        <v>226</v>
      </c>
      <c r="G295" s="215"/>
      <c r="H295" s="218">
        <v>642.5</v>
      </c>
      <c r="I295" s="219"/>
      <c r="J295" s="215"/>
      <c r="K295" s="215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167</v>
      </c>
      <c r="AU295" s="224" t="s">
        <v>85</v>
      </c>
      <c r="AV295" s="14" t="s">
        <v>85</v>
      </c>
      <c r="AW295" s="14" t="s">
        <v>32</v>
      </c>
      <c r="AX295" s="14" t="s">
        <v>83</v>
      </c>
      <c r="AY295" s="224" t="s">
        <v>130</v>
      </c>
    </row>
    <row r="296" spans="1:65" s="2" customFormat="1" ht="33" customHeight="1">
      <c r="A296" s="34"/>
      <c r="B296" s="35"/>
      <c r="C296" s="236" t="s">
        <v>596</v>
      </c>
      <c r="D296" s="236" t="s">
        <v>214</v>
      </c>
      <c r="E296" s="237" t="s">
        <v>597</v>
      </c>
      <c r="F296" s="238" t="s">
        <v>598</v>
      </c>
      <c r="G296" s="239" t="s">
        <v>227</v>
      </c>
      <c r="H296" s="240">
        <v>642.5</v>
      </c>
      <c r="I296" s="241"/>
      <c r="J296" s="242">
        <f>ROUND(I296*H296,2)</f>
        <v>0</v>
      </c>
      <c r="K296" s="243"/>
      <c r="L296" s="39"/>
      <c r="M296" s="244" t="s">
        <v>1</v>
      </c>
      <c r="N296" s="245" t="s">
        <v>40</v>
      </c>
      <c r="O296" s="71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1" t="s">
        <v>136</v>
      </c>
      <c r="AT296" s="201" t="s">
        <v>214</v>
      </c>
      <c r="AU296" s="201" t="s">
        <v>85</v>
      </c>
      <c r="AY296" s="17" t="s">
        <v>130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7" t="s">
        <v>83</v>
      </c>
      <c r="BK296" s="202">
        <f>ROUND(I296*H296,2)</f>
        <v>0</v>
      </c>
      <c r="BL296" s="17" t="s">
        <v>136</v>
      </c>
      <c r="BM296" s="201" t="s">
        <v>599</v>
      </c>
    </row>
    <row r="297" spans="1:65" s="13" customFormat="1" ht="11.25">
      <c r="B297" s="203"/>
      <c r="C297" s="204"/>
      <c r="D297" s="205" t="s">
        <v>167</v>
      </c>
      <c r="E297" s="206" t="s">
        <v>1</v>
      </c>
      <c r="F297" s="207" t="s">
        <v>600</v>
      </c>
      <c r="G297" s="204"/>
      <c r="H297" s="206" t="s">
        <v>1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167</v>
      </c>
      <c r="AU297" s="213" t="s">
        <v>85</v>
      </c>
      <c r="AV297" s="13" t="s">
        <v>83</v>
      </c>
      <c r="AW297" s="13" t="s">
        <v>32</v>
      </c>
      <c r="AX297" s="13" t="s">
        <v>75</v>
      </c>
      <c r="AY297" s="213" t="s">
        <v>130</v>
      </c>
    </row>
    <row r="298" spans="1:65" s="14" customFormat="1" ht="11.25">
      <c r="B298" s="214"/>
      <c r="C298" s="215"/>
      <c r="D298" s="205" t="s">
        <v>167</v>
      </c>
      <c r="E298" s="216" t="s">
        <v>226</v>
      </c>
      <c r="F298" s="217" t="s">
        <v>228</v>
      </c>
      <c r="G298" s="215"/>
      <c r="H298" s="218">
        <v>642.5</v>
      </c>
      <c r="I298" s="219"/>
      <c r="J298" s="215"/>
      <c r="K298" s="215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167</v>
      </c>
      <c r="AU298" s="224" t="s">
        <v>85</v>
      </c>
      <c r="AV298" s="14" t="s">
        <v>85</v>
      </c>
      <c r="AW298" s="14" t="s">
        <v>32</v>
      </c>
      <c r="AX298" s="14" t="s">
        <v>83</v>
      </c>
      <c r="AY298" s="224" t="s">
        <v>130</v>
      </c>
    </row>
    <row r="299" spans="1:65" s="2" customFormat="1" ht="24.2" customHeight="1">
      <c r="A299" s="34"/>
      <c r="B299" s="35"/>
      <c r="C299" s="236" t="s">
        <v>601</v>
      </c>
      <c r="D299" s="236" t="s">
        <v>214</v>
      </c>
      <c r="E299" s="237" t="s">
        <v>602</v>
      </c>
      <c r="F299" s="238" t="s">
        <v>603</v>
      </c>
      <c r="G299" s="239" t="s">
        <v>227</v>
      </c>
      <c r="H299" s="240">
        <v>256.5</v>
      </c>
      <c r="I299" s="241"/>
      <c r="J299" s="242">
        <f>ROUND(I299*H299,2)</f>
        <v>0</v>
      </c>
      <c r="K299" s="243"/>
      <c r="L299" s="39"/>
      <c r="M299" s="244" t="s">
        <v>1</v>
      </c>
      <c r="N299" s="245" t="s">
        <v>40</v>
      </c>
      <c r="O299" s="71"/>
      <c r="P299" s="199">
        <f>O299*H299</f>
        <v>0</v>
      </c>
      <c r="Q299" s="199">
        <v>8.4250000000000005E-2</v>
      </c>
      <c r="R299" s="199">
        <f>Q299*H299</f>
        <v>21.610125</v>
      </c>
      <c r="S299" s="199">
        <v>0</v>
      </c>
      <c r="T299" s="20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1" t="s">
        <v>136</v>
      </c>
      <c r="AT299" s="201" t="s">
        <v>214</v>
      </c>
      <c r="AU299" s="201" t="s">
        <v>85</v>
      </c>
      <c r="AY299" s="17" t="s">
        <v>130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7" t="s">
        <v>83</v>
      </c>
      <c r="BK299" s="202">
        <f>ROUND(I299*H299,2)</f>
        <v>0</v>
      </c>
      <c r="BL299" s="17" t="s">
        <v>136</v>
      </c>
      <c r="BM299" s="201" t="s">
        <v>604</v>
      </c>
    </row>
    <row r="300" spans="1:65" s="13" customFormat="1" ht="11.25">
      <c r="B300" s="203"/>
      <c r="C300" s="204"/>
      <c r="D300" s="205" t="s">
        <v>167</v>
      </c>
      <c r="E300" s="206" t="s">
        <v>1</v>
      </c>
      <c r="F300" s="207" t="s">
        <v>303</v>
      </c>
      <c r="G300" s="204"/>
      <c r="H300" s="206" t="s">
        <v>1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167</v>
      </c>
      <c r="AU300" s="213" t="s">
        <v>85</v>
      </c>
      <c r="AV300" s="13" t="s">
        <v>83</v>
      </c>
      <c r="AW300" s="13" t="s">
        <v>32</v>
      </c>
      <c r="AX300" s="13" t="s">
        <v>75</v>
      </c>
      <c r="AY300" s="213" t="s">
        <v>130</v>
      </c>
    </row>
    <row r="301" spans="1:65" s="14" customFormat="1" ht="11.25">
      <c r="B301" s="214"/>
      <c r="C301" s="215"/>
      <c r="D301" s="205" t="s">
        <v>167</v>
      </c>
      <c r="E301" s="216" t="s">
        <v>255</v>
      </c>
      <c r="F301" s="217" t="s">
        <v>256</v>
      </c>
      <c r="G301" s="215"/>
      <c r="H301" s="218">
        <v>247</v>
      </c>
      <c r="I301" s="219"/>
      <c r="J301" s="215"/>
      <c r="K301" s="215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167</v>
      </c>
      <c r="AU301" s="224" t="s">
        <v>85</v>
      </c>
      <c r="AV301" s="14" t="s">
        <v>85</v>
      </c>
      <c r="AW301" s="14" t="s">
        <v>32</v>
      </c>
      <c r="AX301" s="14" t="s">
        <v>75</v>
      </c>
      <c r="AY301" s="224" t="s">
        <v>130</v>
      </c>
    </row>
    <row r="302" spans="1:65" s="14" customFormat="1" ht="11.25">
      <c r="B302" s="214"/>
      <c r="C302" s="215"/>
      <c r="D302" s="205" t="s">
        <v>167</v>
      </c>
      <c r="E302" s="216" t="s">
        <v>259</v>
      </c>
      <c r="F302" s="217" t="s">
        <v>260</v>
      </c>
      <c r="G302" s="215"/>
      <c r="H302" s="218">
        <v>9.5</v>
      </c>
      <c r="I302" s="219"/>
      <c r="J302" s="215"/>
      <c r="K302" s="215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167</v>
      </c>
      <c r="AU302" s="224" t="s">
        <v>85</v>
      </c>
      <c r="AV302" s="14" t="s">
        <v>85</v>
      </c>
      <c r="AW302" s="14" t="s">
        <v>32</v>
      </c>
      <c r="AX302" s="14" t="s">
        <v>75</v>
      </c>
      <c r="AY302" s="224" t="s">
        <v>130</v>
      </c>
    </row>
    <row r="303" spans="1:65" s="15" customFormat="1" ht="11.25">
      <c r="B303" s="225"/>
      <c r="C303" s="226"/>
      <c r="D303" s="205" t="s">
        <v>167</v>
      </c>
      <c r="E303" s="227" t="s">
        <v>1</v>
      </c>
      <c r="F303" s="228" t="s">
        <v>170</v>
      </c>
      <c r="G303" s="226"/>
      <c r="H303" s="229">
        <v>256.5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AT303" s="235" t="s">
        <v>167</v>
      </c>
      <c r="AU303" s="235" t="s">
        <v>85</v>
      </c>
      <c r="AV303" s="15" t="s">
        <v>136</v>
      </c>
      <c r="AW303" s="15" t="s">
        <v>32</v>
      </c>
      <c r="AX303" s="15" t="s">
        <v>83</v>
      </c>
      <c r="AY303" s="235" t="s">
        <v>130</v>
      </c>
    </row>
    <row r="304" spans="1:65" s="2" customFormat="1" ht="16.5" customHeight="1">
      <c r="A304" s="34"/>
      <c r="B304" s="35"/>
      <c r="C304" s="188" t="s">
        <v>605</v>
      </c>
      <c r="D304" s="188" t="s">
        <v>132</v>
      </c>
      <c r="E304" s="189" t="s">
        <v>606</v>
      </c>
      <c r="F304" s="190" t="s">
        <v>607</v>
      </c>
      <c r="G304" s="191" t="s">
        <v>227</v>
      </c>
      <c r="H304" s="192">
        <v>9.9749999999999996</v>
      </c>
      <c r="I304" s="193"/>
      <c r="J304" s="194">
        <f>ROUND(I304*H304,2)</f>
        <v>0</v>
      </c>
      <c r="K304" s="195"/>
      <c r="L304" s="196"/>
      <c r="M304" s="197" t="s">
        <v>1</v>
      </c>
      <c r="N304" s="198" t="s">
        <v>40</v>
      </c>
      <c r="O304" s="71"/>
      <c r="P304" s="199">
        <f>O304*H304</f>
        <v>0</v>
      </c>
      <c r="Q304" s="199">
        <v>0.13100000000000001</v>
      </c>
      <c r="R304" s="199">
        <f>Q304*H304</f>
        <v>1.3067249999999999</v>
      </c>
      <c r="S304" s="199">
        <v>0</v>
      </c>
      <c r="T304" s="200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1" t="s">
        <v>135</v>
      </c>
      <c r="AT304" s="201" t="s">
        <v>132</v>
      </c>
      <c r="AU304" s="201" t="s">
        <v>85</v>
      </c>
      <c r="AY304" s="17" t="s">
        <v>130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7" t="s">
        <v>83</v>
      </c>
      <c r="BK304" s="202">
        <f>ROUND(I304*H304,2)</f>
        <v>0</v>
      </c>
      <c r="BL304" s="17" t="s">
        <v>136</v>
      </c>
      <c r="BM304" s="201" t="s">
        <v>608</v>
      </c>
    </row>
    <row r="305" spans="1:65" s="13" customFormat="1" ht="11.25">
      <c r="B305" s="203"/>
      <c r="C305" s="204"/>
      <c r="D305" s="205" t="s">
        <v>167</v>
      </c>
      <c r="E305" s="206" t="s">
        <v>1</v>
      </c>
      <c r="F305" s="207" t="s">
        <v>609</v>
      </c>
      <c r="G305" s="204"/>
      <c r="H305" s="206" t="s">
        <v>1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167</v>
      </c>
      <c r="AU305" s="213" t="s">
        <v>85</v>
      </c>
      <c r="AV305" s="13" t="s">
        <v>83</v>
      </c>
      <c r="AW305" s="13" t="s">
        <v>32</v>
      </c>
      <c r="AX305" s="13" t="s">
        <v>75</v>
      </c>
      <c r="AY305" s="213" t="s">
        <v>130</v>
      </c>
    </row>
    <row r="306" spans="1:65" s="14" customFormat="1" ht="11.25">
      <c r="B306" s="214"/>
      <c r="C306" s="215"/>
      <c r="D306" s="205" t="s">
        <v>167</v>
      </c>
      <c r="E306" s="216" t="s">
        <v>1</v>
      </c>
      <c r="F306" s="217" t="s">
        <v>259</v>
      </c>
      <c r="G306" s="215"/>
      <c r="H306" s="218">
        <v>9.5</v>
      </c>
      <c r="I306" s="219"/>
      <c r="J306" s="215"/>
      <c r="K306" s="215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167</v>
      </c>
      <c r="AU306" s="224" t="s">
        <v>85</v>
      </c>
      <c r="AV306" s="14" t="s">
        <v>85</v>
      </c>
      <c r="AW306" s="14" t="s">
        <v>32</v>
      </c>
      <c r="AX306" s="14" t="s">
        <v>83</v>
      </c>
      <c r="AY306" s="224" t="s">
        <v>130</v>
      </c>
    </row>
    <row r="307" spans="1:65" s="14" customFormat="1" ht="11.25">
      <c r="B307" s="214"/>
      <c r="C307" s="215"/>
      <c r="D307" s="205" t="s">
        <v>167</v>
      </c>
      <c r="E307" s="215"/>
      <c r="F307" s="217" t="s">
        <v>610</v>
      </c>
      <c r="G307" s="215"/>
      <c r="H307" s="218">
        <v>9.9749999999999996</v>
      </c>
      <c r="I307" s="219"/>
      <c r="J307" s="215"/>
      <c r="K307" s="215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167</v>
      </c>
      <c r="AU307" s="224" t="s">
        <v>85</v>
      </c>
      <c r="AV307" s="14" t="s">
        <v>85</v>
      </c>
      <c r="AW307" s="14" t="s">
        <v>4</v>
      </c>
      <c r="AX307" s="14" t="s">
        <v>83</v>
      </c>
      <c r="AY307" s="224" t="s">
        <v>130</v>
      </c>
    </row>
    <row r="308" spans="1:65" s="2" customFormat="1" ht="16.5" customHeight="1">
      <c r="A308" s="34"/>
      <c r="B308" s="35"/>
      <c r="C308" s="188" t="s">
        <v>611</v>
      </c>
      <c r="D308" s="188" t="s">
        <v>132</v>
      </c>
      <c r="E308" s="189" t="s">
        <v>612</v>
      </c>
      <c r="F308" s="190" t="s">
        <v>613</v>
      </c>
      <c r="G308" s="191" t="s">
        <v>227</v>
      </c>
      <c r="H308" s="192">
        <v>259.35000000000002</v>
      </c>
      <c r="I308" s="193"/>
      <c r="J308" s="194">
        <f>ROUND(I308*H308,2)</f>
        <v>0</v>
      </c>
      <c r="K308" s="195"/>
      <c r="L308" s="196"/>
      <c r="M308" s="197" t="s">
        <v>1</v>
      </c>
      <c r="N308" s="198" t="s">
        <v>40</v>
      </c>
      <c r="O308" s="71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1" t="s">
        <v>135</v>
      </c>
      <c r="AT308" s="201" t="s">
        <v>132</v>
      </c>
      <c r="AU308" s="201" t="s">
        <v>85</v>
      </c>
      <c r="AY308" s="17" t="s">
        <v>130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7" t="s">
        <v>83</v>
      </c>
      <c r="BK308" s="202">
        <f>ROUND(I308*H308,2)</f>
        <v>0</v>
      </c>
      <c r="BL308" s="17" t="s">
        <v>136</v>
      </c>
      <c r="BM308" s="201" t="s">
        <v>614</v>
      </c>
    </row>
    <row r="309" spans="1:65" s="13" customFormat="1" ht="11.25">
      <c r="B309" s="203"/>
      <c r="C309" s="204"/>
      <c r="D309" s="205" t="s">
        <v>167</v>
      </c>
      <c r="E309" s="206" t="s">
        <v>1</v>
      </c>
      <c r="F309" s="207" t="s">
        <v>609</v>
      </c>
      <c r="G309" s="204"/>
      <c r="H309" s="206" t="s">
        <v>1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167</v>
      </c>
      <c r="AU309" s="213" t="s">
        <v>85</v>
      </c>
      <c r="AV309" s="13" t="s">
        <v>83</v>
      </c>
      <c r="AW309" s="13" t="s">
        <v>32</v>
      </c>
      <c r="AX309" s="13" t="s">
        <v>75</v>
      </c>
      <c r="AY309" s="213" t="s">
        <v>130</v>
      </c>
    </row>
    <row r="310" spans="1:65" s="14" customFormat="1" ht="11.25">
      <c r="B310" s="214"/>
      <c r="C310" s="215"/>
      <c r="D310" s="205" t="s">
        <v>167</v>
      </c>
      <c r="E310" s="216" t="s">
        <v>1</v>
      </c>
      <c r="F310" s="217" t="s">
        <v>255</v>
      </c>
      <c r="G310" s="215"/>
      <c r="H310" s="218">
        <v>247</v>
      </c>
      <c r="I310" s="219"/>
      <c r="J310" s="215"/>
      <c r="K310" s="215"/>
      <c r="L310" s="220"/>
      <c r="M310" s="221"/>
      <c r="N310" s="222"/>
      <c r="O310" s="222"/>
      <c r="P310" s="222"/>
      <c r="Q310" s="222"/>
      <c r="R310" s="222"/>
      <c r="S310" s="222"/>
      <c r="T310" s="223"/>
      <c r="AT310" s="224" t="s">
        <v>167</v>
      </c>
      <c r="AU310" s="224" t="s">
        <v>85</v>
      </c>
      <c r="AV310" s="14" t="s">
        <v>85</v>
      </c>
      <c r="AW310" s="14" t="s">
        <v>32</v>
      </c>
      <c r="AX310" s="14" t="s">
        <v>83</v>
      </c>
      <c r="AY310" s="224" t="s">
        <v>130</v>
      </c>
    </row>
    <row r="311" spans="1:65" s="14" customFormat="1" ht="11.25">
      <c r="B311" s="214"/>
      <c r="C311" s="215"/>
      <c r="D311" s="205" t="s">
        <v>167</v>
      </c>
      <c r="E311" s="215"/>
      <c r="F311" s="217" t="s">
        <v>615</v>
      </c>
      <c r="G311" s="215"/>
      <c r="H311" s="218">
        <v>259.35000000000002</v>
      </c>
      <c r="I311" s="219"/>
      <c r="J311" s="215"/>
      <c r="K311" s="215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167</v>
      </c>
      <c r="AU311" s="224" t="s">
        <v>85</v>
      </c>
      <c r="AV311" s="14" t="s">
        <v>85</v>
      </c>
      <c r="AW311" s="14" t="s">
        <v>4</v>
      </c>
      <c r="AX311" s="14" t="s">
        <v>83</v>
      </c>
      <c r="AY311" s="224" t="s">
        <v>130</v>
      </c>
    </row>
    <row r="312" spans="1:65" s="2" customFormat="1" ht="24.2" customHeight="1">
      <c r="A312" s="34"/>
      <c r="B312" s="35"/>
      <c r="C312" s="236" t="s">
        <v>616</v>
      </c>
      <c r="D312" s="236" t="s">
        <v>214</v>
      </c>
      <c r="E312" s="237" t="s">
        <v>617</v>
      </c>
      <c r="F312" s="238" t="s">
        <v>618</v>
      </c>
      <c r="G312" s="239" t="s">
        <v>227</v>
      </c>
      <c r="H312" s="240">
        <v>153.5</v>
      </c>
      <c r="I312" s="241"/>
      <c r="J312" s="242">
        <f>ROUND(I312*H312,2)</f>
        <v>0</v>
      </c>
      <c r="K312" s="243"/>
      <c r="L312" s="39"/>
      <c r="M312" s="244" t="s">
        <v>1</v>
      </c>
      <c r="N312" s="245" t="s">
        <v>40</v>
      </c>
      <c r="O312" s="71"/>
      <c r="P312" s="199">
        <f>O312*H312</f>
        <v>0</v>
      </c>
      <c r="Q312" s="199">
        <v>8.5650000000000004E-2</v>
      </c>
      <c r="R312" s="199">
        <f>Q312*H312</f>
        <v>13.147275</v>
      </c>
      <c r="S312" s="199">
        <v>0</v>
      </c>
      <c r="T312" s="200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1" t="s">
        <v>136</v>
      </c>
      <c r="AT312" s="201" t="s">
        <v>214</v>
      </c>
      <c r="AU312" s="201" t="s">
        <v>85</v>
      </c>
      <c r="AY312" s="17" t="s">
        <v>130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17" t="s">
        <v>83</v>
      </c>
      <c r="BK312" s="202">
        <f>ROUND(I312*H312,2)</f>
        <v>0</v>
      </c>
      <c r="BL312" s="17" t="s">
        <v>136</v>
      </c>
      <c r="BM312" s="201" t="s">
        <v>619</v>
      </c>
    </row>
    <row r="313" spans="1:65" s="13" customFormat="1" ht="11.25">
      <c r="B313" s="203"/>
      <c r="C313" s="204"/>
      <c r="D313" s="205" t="s">
        <v>167</v>
      </c>
      <c r="E313" s="206" t="s">
        <v>1</v>
      </c>
      <c r="F313" s="207" t="s">
        <v>303</v>
      </c>
      <c r="G313" s="204"/>
      <c r="H313" s="206" t="s">
        <v>1</v>
      </c>
      <c r="I313" s="208"/>
      <c r="J313" s="204"/>
      <c r="K313" s="204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167</v>
      </c>
      <c r="AU313" s="213" t="s">
        <v>85</v>
      </c>
      <c r="AV313" s="13" t="s">
        <v>83</v>
      </c>
      <c r="AW313" s="13" t="s">
        <v>32</v>
      </c>
      <c r="AX313" s="13" t="s">
        <v>75</v>
      </c>
      <c r="AY313" s="213" t="s">
        <v>130</v>
      </c>
    </row>
    <row r="314" spans="1:65" s="14" customFormat="1" ht="11.25">
      <c r="B314" s="214"/>
      <c r="C314" s="215"/>
      <c r="D314" s="205" t="s">
        <v>167</v>
      </c>
      <c r="E314" s="216" t="s">
        <v>253</v>
      </c>
      <c r="F314" s="217" t="s">
        <v>254</v>
      </c>
      <c r="G314" s="215"/>
      <c r="H314" s="218">
        <v>153.5</v>
      </c>
      <c r="I314" s="219"/>
      <c r="J314" s="215"/>
      <c r="K314" s="215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167</v>
      </c>
      <c r="AU314" s="224" t="s">
        <v>85</v>
      </c>
      <c r="AV314" s="14" t="s">
        <v>85</v>
      </c>
      <c r="AW314" s="14" t="s">
        <v>32</v>
      </c>
      <c r="AX314" s="14" t="s">
        <v>83</v>
      </c>
      <c r="AY314" s="224" t="s">
        <v>130</v>
      </c>
    </row>
    <row r="315" spans="1:65" s="2" customFormat="1" ht="16.5" customHeight="1">
      <c r="A315" s="34"/>
      <c r="B315" s="35"/>
      <c r="C315" s="188" t="s">
        <v>620</v>
      </c>
      <c r="D315" s="188" t="s">
        <v>132</v>
      </c>
      <c r="E315" s="189" t="s">
        <v>621</v>
      </c>
      <c r="F315" s="190" t="s">
        <v>622</v>
      </c>
      <c r="G315" s="191" t="s">
        <v>227</v>
      </c>
      <c r="H315" s="192">
        <v>161.17500000000001</v>
      </c>
      <c r="I315" s="193"/>
      <c r="J315" s="194">
        <f>ROUND(I315*H315,2)</f>
        <v>0</v>
      </c>
      <c r="K315" s="195"/>
      <c r="L315" s="196"/>
      <c r="M315" s="197" t="s">
        <v>1</v>
      </c>
      <c r="N315" s="198" t="s">
        <v>40</v>
      </c>
      <c r="O315" s="71"/>
      <c r="P315" s="199">
        <f>O315*H315</f>
        <v>0</v>
      </c>
      <c r="Q315" s="199">
        <v>0.17599999999999999</v>
      </c>
      <c r="R315" s="199">
        <f>Q315*H315</f>
        <v>28.366800000000001</v>
      </c>
      <c r="S315" s="199">
        <v>0</v>
      </c>
      <c r="T315" s="200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1" t="s">
        <v>135</v>
      </c>
      <c r="AT315" s="201" t="s">
        <v>132</v>
      </c>
      <c r="AU315" s="201" t="s">
        <v>85</v>
      </c>
      <c r="AY315" s="17" t="s">
        <v>130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7" t="s">
        <v>83</v>
      </c>
      <c r="BK315" s="202">
        <f>ROUND(I315*H315,2)</f>
        <v>0</v>
      </c>
      <c r="BL315" s="17" t="s">
        <v>136</v>
      </c>
      <c r="BM315" s="201" t="s">
        <v>623</v>
      </c>
    </row>
    <row r="316" spans="1:65" s="13" customFormat="1" ht="11.25">
      <c r="B316" s="203"/>
      <c r="C316" s="204"/>
      <c r="D316" s="205" t="s">
        <v>167</v>
      </c>
      <c r="E316" s="206" t="s">
        <v>1</v>
      </c>
      <c r="F316" s="207" t="s">
        <v>609</v>
      </c>
      <c r="G316" s="204"/>
      <c r="H316" s="206" t="s">
        <v>1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167</v>
      </c>
      <c r="AU316" s="213" t="s">
        <v>85</v>
      </c>
      <c r="AV316" s="13" t="s">
        <v>83</v>
      </c>
      <c r="AW316" s="13" t="s">
        <v>32</v>
      </c>
      <c r="AX316" s="13" t="s">
        <v>75</v>
      </c>
      <c r="AY316" s="213" t="s">
        <v>130</v>
      </c>
    </row>
    <row r="317" spans="1:65" s="14" customFormat="1" ht="11.25">
      <c r="B317" s="214"/>
      <c r="C317" s="215"/>
      <c r="D317" s="205" t="s">
        <v>167</v>
      </c>
      <c r="E317" s="216" t="s">
        <v>1</v>
      </c>
      <c r="F317" s="217" t="s">
        <v>253</v>
      </c>
      <c r="G317" s="215"/>
      <c r="H317" s="218">
        <v>153.5</v>
      </c>
      <c r="I317" s="219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167</v>
      </c>
      <c r="AU317" s="224" t="s">
        <v>85</v>
      </c>
      <c r="AV317" s="14" t="s">
        <v>85</v>
      </c>
      <c r="AW317" s="14" t="s">
        <v>32</v>
      </c>
      <c r="AX317" s="14" t="s">
        <v>83</v>
      </c>
      <c r="AY317" s="224" t="s">
        <v>130</v>
      </c>
    </row>
    <row r="318" spans="1:65" s="14" customFormat="1" ht="11.25">
      <c r="B318" s="214"/>
      <c r="C318" s="215"/>
      <c r="D318" s="205" t="s">
        <v>167</v>
      </c>
      <c r="E318" s="215"/>
      <c r="F318" s="217" t="s">
        <v>624</v>
      </c>
      <c r="G318" s="215"/>
      <c r="H318" s="218">
        <v>161.17500000000001</v>
      </c>
      <c r="I318" s="219"/>
      <c r="J318" s="215"/>
      <c r="K318" s="215"/>
      <c r="L318" s="220"/>
      <c r="M318" s="221"/>
      <c r="N318" s="222"/>
      <c r="O318" s="222"/>
      <c r="P318" s="222"/>
      <c r="Q318" s="222"/>
      <c r="R318" s="222"/>
      <c r="S318" s="222"/>
      <c r="T318" s="223"/>
      <c r="AT318" s="224" t="s">
        <v>167</v>
      </c>
      <c r="AU318" s="224" t="s">
        <v>85</v>
      </c>
      <c r="AV318" s="14" t="s">
        <v>85</v>
      </c>
      <c r="AW318" s="14" t="s">
        <v>4</v>
      </c>
      <c r="AX318" s="14" t="s">
        <v>83</v>
      </c>
      <c r="AY318" s="224" t="s">
        <v>130</v>
      </c>
    </row>
    <row r="319" spans="1:65" s="2" customFormat="1" ht="16.5" customHeight="1">
      <c r="A319" s="34"/>
      <c r="B319" s="35"/>
      <c r="C319" s="188" t="s">
        <v>625</v>
      </c>
      <c r="D319" s="188" t="s">
        <v>132</v>
      </c>
      <c r="E319" s="189" t="s">
        <v>626</v>
      </c>
      <c r="F319" s="190" t="s">
        <v>627</v>
      </c>
      <c r="G319" s="191" t="s">
        <v>227</v>
      </c>
      <c r="H319" s="192">
        <v>2.85</v>
      </c>
      <c r="I319" s="193"/>
      <c r="J319" s="194">
        <f>ROUND(I319*H319,2)</f>
        <v>0</v>
      </c>
      <c r="K319" s="195"/>
      <c r="L319" s="196"/>
      <c r="M319" s="197" t="s">
        <v>1</v>
      </c>
      <c r="N319" s="198" t="s">
        <v>40</v>
      </c>
      <c r="O319" s="71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1" t="s">
        <v>135</v>
      </c>
      <c r="AT319" s="201" t="s">
        <v>132</v>
      </c>
      <c r="AU319" s="201" t="s">
        <v>85</v>
      </c>
      <c r="AY319" s="17" t="s">
        <v>130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7" t="s">
        <v>83</v>
      </c>
      <c r="BK319" s="202">
        <f>ROUND(I319*H319,2)</f>
        <v>0</v>
      </c>
      <c r="BL319" s="17" t="s">
        <v>136</v>
      </c>
      <c r="BM319" s="201" t="s">
        <v>628</v>
      </c>
    </row>
    <row r="320" spans="1:65" s="13" customFormat="1" ht="11.25">
      <c r="B320" s="203"/>
      <c r="C320" s="204"/>
      <c r="D320" s="205" t="s">
        <v>167</v>
      </c>
      <c r="E320" s="206" t="s">
        <v>1</v>
      </c>
      <c r="F320" s="207" t="s">
        <v>629</v>
      </c>
      <c r="G320" s="204"/>
      <c r="H320" s="206" t="s">
        <v>1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167</v>
      </c>
      <c r="AU320" s="213" t="s">
        <v>85</v>
      </c>
      <c r="AV320" s="13" t="s">
        <v>83</v>
      </c>
      <c r="AW320" s="13" t="s">
        <v>32</v>
      </c>
      <c r="AX320" s="13" t="s">
        <v>75</v>
      </c>
      <c r="AY320" s="213" t="s">
        <v>130</v>
      </c>
    </row>
    <row r="321" spans="1:65" s="13" customFormat="1" ht="11.25">
      <c r="B321" s="203"/>
      <c r="C321" s="204"/>
      <c r="D321" s="205" t="s">
        <v>167</v>
      </c>
      <c r="E321" s="206" t="s">
        <v>1</v>
      </c>
      <c r="F321" s="207" t="s">
        <v>630</v>
      </c>
      <c r="G321" s="204"/>
      <c r="H321" s="206" t="s">
        <v>1</v>
      </c>
      <c r="I321" s="208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167</v>
      </c>
      <c r="AU321" s="213" t="s">
        <v>85</v>
      </c>
      <c r="AV321" s="13" t="s">
        <v>83</v>
      </c>
      <c r="AW321" s="13" t="s">
        <v>32</v>
      </c>
      <c r="AX321" s="13" t="s">
        <v>75</v>
      </c>
      <c r="AY321" s="213" t="s">
        <v>130</v>
      </c>
    </row>
    <row r="322" spans="1:65" s="14" customFormat="1" ht="11.25">
      <c r="B322" s="214"/>
      <c r="C322" s="215"/>
      <c r="D322" s="205" t="s">
        <v>167</v>
      </c>
      <c r="E322" s="216" t="s">
        <v>1</v>
      </c>
      <c r="F322" s="217" t="s">
        <v>631</v>
      </c>
      <c r="G322" s="215"/>
      <c r="H322" s="218">
        <v>2.85</v>
      </c>
      <c r="I322" s="219"/>
      <c r="J322" s="215"/>
      <c r="K322" s="215"/>
      <c r="L322" s="220"/>
      <c r="M322" s="221"/>
      <c r="N322" s="222"/>
      <c r="O322" s="222"/>
      <c r="P322" s="222"/>
      <c r="Q322" s="222"/>
      <c r="R322" s="222"/>
      <c r="S322" s="222"/>
      <c r="T322" s="223"/>
      <c r="AT322" s="224" t="s">
        <v>167</v>
      </c>
      <c r="AU322" s="224" t="s">
        <v>85</v>
      </c>
      <c r="AV322" s="14" t="s">
        <v>85</v>
      </c>
      <c r="AW322" s="14" t="s">
        <v>32</v>
      </c>
      <c r="AX322" s="14" t="s">
        <v>83</v>
      </c>
      <c r="AY322" s="224" t="s">
        <v>130</v>
      </c>
    </row>
    <row r="323" spans="1:65" s="12" customFormat="1" ht="22.9" customHeight="1">
      <c r="B323" s="172"/>
      <c r="C323" s="173"/>
      <c r="D323" s="174" t="s">
        <v>74</v>
      </c>
      <c r="E323" s="186" t="s">
        <v>135</v>
      </c>
      <c r="F323" s="186" t="s">
        <v>632</v>
      </c>
      <c r="G323" s="173"/>
      <c r="H323" s="173"/>
      <c r="I323" s="176"/>
      <c r="J323" s="187">
        <f>BK323</f>
        <v>0</v>
      </c>
      <c r="K323" s="173"/>
      <c r="L323" s="178"/>
      <c r="M323" s="179"/>
      <c r="N323" s="180"/>
      <c r="O323" s="180"/>
      <c r="P323" s="181">
        <f>SUM(P324:P343)</f>
        <v>0</v>
      </c>
      <c r="Q323" s="180"/>
      <c r="R323" s="181">
        <f>SUM(R324:R343)</f>
        <v>3.9036200000000001</v>
      </c>
      <c r="S323" s="180"/>
      <c r="T323" s="182">
        <f>SUM(T324:T343)</f>
        <v>0</v>
      </c>
      <c r="AR323" s="183" t="s">
        <v>83</v>
      </c>
      <c r="AT323" s="184" t="s">
        <v>74</v>
      </c>
      <c r="AU323" s="184" t="s">
        <v>83</v>
      </c>
      <c r="AY323" s="183" t="s">
        <v>130</v>
      </c>
      <c r="BK323" s="185">
        <f>SUM(BK324:BK343)</f>
        <v>0</v>
      </c>
    </row>
    <row r="324" spans="1:65" s="2" customFormat="1" ht="33" customHeight="1">
      <c r="A324" s="34"/>
      <c r="B324" s="35"/>
      <c r="C324" s="236" t="s">
        <v>633</v>
      </c>
      <c r="D324" s="236" t="s">
        <v>214</v>
      </c>
      <c r="E324" s="237" t="s">
        <v>634</v>
      </c>
      <c r="F324" s="238" t="s">
        <v>635</v>
      </c>
      <c r="G324" s="239" t="s">
        <v>102</v>
      </c>
      <c r="H324" s="240">
        <v>6</v>
      </c>
      <c r="I324" s="241"/>
      <c r="J324" s="242">
        <f>ROUND(I324*H324,2)</f>
        <v>0</v>
      </c>
      <c r="K324" s="243"/>
      <c r="L324" s="39"/>
      <c r="M324" s="244" t="s">
        <v>1</v>
      </c>
      <c r="N324" s="245" t="s">
        <v>40</v>
      </c>
      <c r="O324" s="71"/>
      <c r="P324" s="199">
        <f>O324*H324</f>
        <v>0</v>
      </c>
      <c r="Q324" s="199">
        <v>3.0000000000000001E-5</v>
      </c>
      <c r="R324" s="199">
        <f>Q324*H324</f>
        <v>1.8000000000000001E-4</v>
      </c>
      <c r="S324" s="199">
        <v>0</v>
      </c>
      <c r="T324" s="200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1" t="s">
        <v>136</v>
      </c>
      <c r="AT324" s="201" t="s">
        <v>214</v>
      </c>
      <c r="AU324" s="201" t="s">
        <v>85</v>
      </c>
      <c r="AY324" s="17" t="s">
        <v>130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17" t="s">
        <v>83</v>
      </c>
      <c r="BK324" s="202">
        <f>ROUND(I324*H324,2)</f>
        <v>0</v>
      </c>
      <c r="BL324" s="17" t="s">
        <v>136</v>
      </c>
      <c r="BM324" s="201" t="s">
        <v>636</v>
      </c>
    </row>
    <row r="325" spans="1:65" s="13" customFormat="1" ht="11.25">
      <c r="B325" s="203"/>
      <c r="C325" s="204"/>
      <c r="D325" s="205" t="s">
        <v>167</v>
      </c>
      <c r="E325" s="206" t="s">
        <v>1</v>
      </c>
      <c r="F325" s="207" t="s">
        <v>637</v>
      </c>
      <c r="G325" s="204"/>
      <c r="H325" s="206" t="s">
        <v>1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167</v>
      </c>
      <c r="AU325" s="213" t="s">
        <v>85</v>
      </c>
      <c r="AV325" s="13" t="s">
        <v>83</v>
      </c>
      <c r="AW325" s="13" t="s">
        <v>32</v>
      </c>
      <c r="AX325" s="13" t="s">
        <v>75</v>
      </c>
      <c r="AY325" s="213" t="s">
        <v>130</v>
      </c>
    </row>
    <row r="326" spans="1:65" s="14" customFormat="1" ht="11.25">
      <c r="B326" s="214"/>
      <c r="C326" s="215"/>
      <c r="D326" s="205" t="s">
        <v>167</v>
      </c>
      <c r="E326" s="216" t="s">
        <v>1</v>
      </c>
      <c r="F326" s="217" t="s">
        <v>638</v>
      </c>
      <c r="G326" s="215"/>
      <c r="H326" s="218">
        <v>6</v>
      </c>
      <c r="I326" s="219"/>
      <c r="J326" s="215"/>
      <c r="K326" s="215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167</v>
      </c>
      <c r="AU326" s="224" t="s">
        <v>85</v>
      </c>
      <c r="AV326" s="14" t="s">
        <v>85</v>
      </c>
      <c r="AW326" s="14" t="s">
        <v>32</v>
      </c>
      <c r="AX326" s="14" t="s">
        <v>83</v>
      </c>
      <c r="AY326" s="224" t="s">
        <v>130</v>
      </c>
    </row>
    <row r="327" spans="1:65" s="2" customFormat="1" ht="24.2" customHeight="1">
      <c r="A327" s="34"/>
      <c r="B327" s="35"/>
      <c r="C327" s="188" t="s">
        <v>639</v>
      </c>
      <c r="D327" s="188" t="s">
        <v>132</v>
      </c>
      <c r="E327" s="189" t="s">
        <v>640</v>
      </c>
      <c r="F327" s="190" t="s">
        <v>641</v>
      </c>
      <c r="G327" s="191" t="s">
        <v>102</v>
      </c>
      <c r="H327" s="192">
        <v>6</v>
      </c>
      <c r="I327" s="193"/>
      <c r="J327" s="194">
        <f t="shared" ref="J327:J341" si="10">ROUND(I327*H327,2)</f>
        <v>0</v>
      </c>
      <c r="K327" s="195"/>
      <c r="L327" s="196"/>
      <c r="M327" s="197" t="s">
        <v>1</v>
      </c>
      <c r="N327" s="198" t="s">
        <v>40</v>
      </c>
      <c r="O327" s="71"/>
      <c r="P327" s="199">
        <f t="shared" ref="P327:P341" si="11">O327*H327</f>
        <v>0</v>
      </c>
      <c r="Q327" s="199">
        <v>2.4E-2</v>
      </c>
      <c r="R327" s="199">
        <f t="shared" ref="R327:R341" si="12">Q327*H327</f>
        <v>0.14400000000000002</v>
      </c>
      <c r="S327" s="199">
        <v>0</v>
      </c>
      <c r="T327" s="200">
        <f t="shared" ref="T327:T341" si="13"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1" t="s">
        <v>135</v>
      </c>
      <c r="AT327" s="201" t="s">
        <v>132</v>
      </c>
      <c r="AU327" s="201" t="s">
        <v>85</v>
      </c>
      <c r="AY327" s="17" t="s">
        <v>130</v>
      </c>
      <c r="BE327" s="202">
        <f t="shared" ref="BE327:BE341" si="14">IF(N327="základní",J327,0)</f>
        <v>0</v>
      </c>
      <c r="BF327" s="202">
        <f t="shared" ref="BF327:BF341" si="15">IF(N327="snížená",J327,0)</f>
        <v>0</v>
      </c>
      <c r="BG327" s="202">
        <f t="shared" ref="BG327:BG341" si="16">IF(N327="zákl. přenesená",J327,0)</f>
        <v>0</v>
      </c>
      <c r="BH327" s="202">
        <f t="shared" ref="BH327:BH341" si="17">IF(N327="sníž. přenesená",J327,0)</f>
        <v>0</v>
      </c>
      <c r="BI327" s="202">
        <f t="shared" ref="BI327:BI341" si="18">IF(N327="nulová",J327,0)</f>
        <v>0</v>
      </c>
      <c r="BJ327" s="17" t="s">
        <v>83</v>
      </c>
      <c r="BK327" s="202">
        <f t="shared" ref="BK327:BK341" si="19">ROUND(I327*H327,2)</f>
        <v>0</v>
      </c>
      <c r="BL327" s="17" t="s">
        <v>136</v>
      </c>
      <c r="BM327" s="201" t="s">
        <v>642</v>
      </c>
    </row>
    <row r="328" spans="1:65" s="2" customFormat="1" ht="24.2" customHeight="1">
      <c r="A328" s="34"/>
      <c r="B328" s="35"/>
      <c r="C328" s="236" t="s">
        <v>643</v>
      </c>
      <c r="D328" s="236" t="s">
        <v>214</v>
      </c>
      <c r="E328" s="237" t="s">
        <v>644</v>
      </c>
      <c r="F328" s="238" t="s">
        <v>645</v>
      </c>
      <c r="G328" s="239" t="s">
        <v>165</v>
      </c>
      <c r="H328" s="240">
        <v>2</v>
      </c>
      <c r="I328" s="241"/>
      <c r="J328" s="242">
        <f t="shared" si="10"/>
        <v>0</v>
      </c>
      <c r="K328" s="243"/>
      <c r="L328" s="39"/>
      <c r="M328" s="244" t="s">
        <v>1</v>
      </c>
      <c r="N328" s="245" t="s">
        <v>40</v>
      </c>
      <c r="O328" s="71"/>
      <c r="P328" s="199">
        <f t="shared" si="11"/>
        <v>0</v>
      </c>
      <c r="Q328" s="199">
        <v>0.34089999999999998</v>
      </c>
      <c r="R328" s="199">
        <f t="shared" si="12"/>
        <v>0.68179999999999996</v>
      </c>
      <c r="S328" s="199">
        <v>0</v>
      </c>
      <c r="T328" s="200">
        <f t="shared" si="13"/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1" t="s">
        <v>136</v>
      </c>
      <c r="AT328" s="201" t="s">
        <v>214</v>
      </c>
      <c r="AU328" s="201" t="s">
        <v>85</v>
      </c>
      <c r="AY328" s="17" t="s">
        <v>130</v>
      </c>
      <c r="BE328" s="202">
        <f t="shared" si="14"/>
        <v>0</v>
      </c>
      <c r="BF328" s="202">
        <f t="shared" si="15"/>
        <v>0</v>
      </c>
      <c r="BG328" s="202">
        <f t="shared" si="16"/>
        <v>0</v>
      </c>
      <c r="BH328" s="202">
        <f t="shared" si="17"/>
        <v>0</v>
      </c>
      <c r="BI328" s="202">
        <f t="shared" si="18"/>
        <v>0</v>
      </c>
      <c r="BJ328" s="17" t="s">
        <v>83</v>
      </c>
      <c r="BK328" s="202">
        <f t="shared" si="19"/>
        <v>0</v>
      </c>
      <c r="BL328" s="17" t="s">
        <v>136</v>
      </c>
      <c r="BM328" s="201" t="s">
        <v>646</v>
      </c>
    </row>
    <row r="329" spans="1:65" s="2" customFormat="1" ht="16.5" customHeight="1">
      <c r="A329" s="34"/>
      <c r="B329" s="35"/>
      <c r="C329" s="188" t="s">
        <v>647</v>
      </c>
      <c r="D329" s="188" t="s">
        <v>132</v>
      </c>
      <c r="E329" s="189" t="s">
        <v>648</v>
      </c>
      <c r="F329" s="190" t="s">
        <v>649</v>
      </c>
      <c r="G329" s="191" t="s">
        <v>165</v>
      </c>
      <c r="H329" s="192">
        <v>2</v>
      </c>
      <c r="I329" s="193"/>
      <c r="J329" s="194">
        <f t="shared" si="10"/>
        <v>0</v>
      </c>
      <c r="K329" s="195"/>
      <c r="L329" s="196"/>
      <c r="M329" s="197" t="s">
        <v>1</v>
      </c>
      <c r="N329" s="198" t="s">
        <v>40</v>
      </c>
      <c r="O329" s="71"/>
      <c r="P329" s="199">
        <f t="shared" si="11"/>
        <v>0</v>
      </c>
      <c r="Q329" s="199">
        <v>0</v>
      </c>
      <c r="R329" s="199">
        <f t="shared" si="12"/>
        <v>0</v>
      </c>
      <c r="S329" s="199">
        <v>0</v>
      </c>
      <c r="T329" s="200">
        <f t="shared" si="13"/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1" t="s">
        <v>135</v>
      </c>
      <c r="AT329" s="201" t="s">
        <v>132</v>
      </c>
      <c r="AU329" s="201" t="s">
        <v>85</v>
      </c>
      <c r="AY329" s="17" t="s">
        <v>130</v>
      </c>
      <c r="BE329" s="202">
        <f t="shared" si="14"/>
        <v>0</v>
      </c>
      <c r="BF329" s="202">
        <f t="shared" si="15"/>
        <v>0</v>
      </c>
      <c r="BG329" s="202">
        <f t="shared" si="16"/>
        <v>0</v>
      </c>
      <c r="BH329" s="202">
        <f t="shared" si="17"/>
        <v>0</v>
      </c>
      <c r="BI329" s="202">
        <f t="shared" si="18"/>
        <v>0</v>
      </c>
      <c r="BJ329" s="17" t="s">
        <v>83</v>
      </c>
      <c r="BK329" s="202">
        <f t="shared" si="19"/>
        <v>0</v>
      </c>
      <c r="BL329" s="17" t="s">
        <v>136</v>
      </c>
      <c r="BM329" s="201" t="s">
        <v>650</v>
      </c>
    </row>
    <row r="330" spans="1:65" s="2" customFormat="1" ht="16.5" customHeight="1">
      <c r="A330" s="34"/>
      <c r="B330" s="35"/>
      <c r="C330" s="188" t="s">
        <v>651</v>
      </c>
      <c r="D330" s="188" t="s">
        <v>132</v>
      </c>
      <c r="E330" s="189" t="s">
        <v>652</v>
      </c>
      <c r="F330" s="190" t="s">
        <v>653</v>
      </c>
      <c r="G330" s="191" t="s">
        <v>165</v>
      </c>
      <c r="H330" s="192">
        <v>2</v>
      </c>
      <c r="I330" s="193"/>
      <c r="J330" s="194">
        <f t="shared" si="10"/>
        <v>0</v>
      </c>
      <c r="K330" s="195"/>
      <c r="L330" s="196"/>
      <c r="M330" s="197" t="s">
        <v>1</v>
      </c>
      <c r="N330" s="198" t="s">
        <v>40</v>
      </c>
      <c r="O330" s="71"/>
      <c r="P330" s="199">
        <f t="shared" si="11"/>
        <v>0</v>
      </c>
      <c r="Q330" s="199">
        <v>0.17499999999999999</v>
      </c>
      <c r="R330" s="199">
        <f t="shared" si="12"/>
        <v>0.35</v>
      </c>
      <c r="S330" s="199">
        <v>0</v>
      </c>
      <c r="T330" s="200">
        <f t="shared" si="13"/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1" t="s">
        <v>135</v>
      </c>
      <c r="AT330" s="201" t="s">
        <v>132</v>
      </c>
      <c r="AU330" s="201" t="s">
        <v>85</v>
      </c>
      <c r="AY330" s="17" t="s">
        <v>130</v>
      </c>
      <c r="BE330" s="202">
        <f t="shared" si="14"/>
        <v>0</v>
      </c>
      <c r="BF330" s="202">
        <f t="shared" si="15"/>
        <v>0</v>
      </c>
      <c r="BG330" s="202">
        <f t="shared" si="16"/>
        <v>0</v>
      </c>
      <c r="BH330" s="202">
        <f t="shared" si="17"/>
        <v>0</v>
      </c>
      <c r="BI330" s="202">
        <f t="shared" si="18"/>
        <v>0</v>
      </c>
      <c r="BJ330" s="17" t="s">
        <v>83</v>
      </c>
      <c r="BK330" s="202">
        <f t="shared" si="19"/>
        <v>0</v>
      </c>
      <c r="BL330" s="17" t="s">
        <v>136</v>
      </c>
      <c r="BM330" s="201" t="s">
        <v>654</v>
      </c>
    </row>
    <row r="331" spans="1:65" s="2" customFormat="1" ht="24.2" customHeight="1">
      <c r="A331" s="34"/>
      <c r="B331" s="35"/>
      <c r="C331" s="188" t="s">
        <v>655</v>
      </c>
      <c r="D331" s="188" t="s">
        <v>132</v>
      </c>
      <c r="E331" s="189" t="s">
        <v>656</v>
      </c>
      <c r="F331" s="190" t="s">
        <v>657</v>
      </c>
      <c r="G331" s="191" t="s">
        <v>165</v>
      </c>
      <c r="H331" s="192">
        <v>2</v>
      </c>
      <c r="I331" s="193"/>
      <c r="J331" s="194">
        <f t="shared" si="10"/>
        <v>0</v>
      </c>
      <c r="K331" s="195"/>
      <c r="L331" s="196"/>
      <c r="M331" s="197" t="s">
        <v>1</v>
      </c>
      <c r="N331" s="198" t="s">
        <v>40</v>
      </c>
      <c r="O331" s="71"/>
      <c r="P331" s="199">
        <f t="shared" si="11"/>
        <v>0</v>
      </c>
      <c r="Q331" s="199">
        <v>0.08</v>
      </c>
      <c r="R331" s="199">
        <f t="shared" si="12"/>
        <v>0.16</v>
      </c>
      <c r="S331" s="199">
        <v>0</v>
      </c>
      <c r="T331" s="200">
        <f t="shared" si="13"/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1" t="s">
        <v>135</v>
      </c>
      <c r="AT331" s="201" t="s">
        <v>132</v>
      </c>
      <c r="AU331" s="201" t="s">
        <v>85</v>
      </c>
      <c r="AY331" s="17" t="s">
        <v>130</v>
      </c>
      <c r="BE331" s="202">
        <f t="shared" si="14"/>
        <v>0</v>
      </c>
      <c r="BF331" s="202">
        <f t="shared" si="15"/>
        <v>0</v>
      </c>
      <c r="BG331" s="202">
        <f t="shared" si="16"/>
        <v>0</v>
      </c>
      <c r="BH331" s="202">
        <f t="shared" si="17"/>
        <v>0</v>
      </c>
      <c r="BI331" s="202">
        <f t="shared" si="18"/>
        <v>0</v>
      </c>
      <c r="BJ331" s="17" t="s">
        <v>83</v>
      </c>
      <c r="BK331" s="202">
        <f t="shared" si="19"/>
        <v>0</v>
      </c>
      <c r="BL331" s="17" t="s">
        <v>136</v>
      </c>
      <c r="BM331" s="201" t="s">
        <v>658</v>
      </c>
    </row>
    <row r="332" spans="1:65" s="2" customFormat="1" ht="16.5" customHeight="1">
      <c r="A332" s="34"/>
      <c r="B332" s="35"/>
      <c r="C332" s="188" t="s">
        <v>659</v>
      </c>
      <c r="D332" s="188" t="s">
        <v>132</v>
      </c>
      <c r="E332" s="189" t="s">
        <v>660</v>
      </c>
      <c r="F332" s="190" t="s">
        <v>661</v>
      </c>
      <c r="G332" s="191" t="s">
        <v>165</v>
      </c>
      <c r="H332" s="192">
        <v>2</v>
      </c>
      <c r="I332" s="193"/>
      <c r="J332" s="194">
        <f t="shared" si="10"/>
        <v>0</v>
      </c>
      <c r="K332" s="195"/>
      <c r="L332" s="196"/>
      <c r="M332" s="197" t="s">
        <v>1</v>
      </c>
      <c r="N332" s="198" t="s">
        <v>40</v>
      </c>
      <c r="O332" s="71"/>
      <c r="P332" s="199">
        <f t="shared" si="11"/>
        <v>0</v>
      </c>
      <c r="Q332" s="199">
        <v>0.17</v>
      </c>
      <c r="R332" s="199">
        <f t="shared" si="12"/>
        <v>0.34</v>
      </c>
      <c r="S332" s="199">
        <v>0</v>
      </c>
      <c r="T332" s="200">
        <f t="shared" si="13"/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1" t="s">
        <v>135</v>
      </c>
      <c r="AT332" s="201" t="s">
        <v>132</v>
      </c>
      <c r="AU332" s="201" t="s">
        <v>85</v>
      </c>
      <c r="AY332" s="17" t="s">
        <v>130</v>
      </c>
      <c r="BE332" s="202">
        <f t="shared" si="14"/>
        <v>0</v>
      </c>
      <c r="BF332" s="202">
        <f t="shared" si="15"/>
        <v>0</v>
      </c>
      <c r="BG332" s="202">
        <f t="shared" si="16"/>
        <v>0</v>
      </c>
      <c r="BH332" s="202">
        <f t="shared" si="17"/>
        <v>0</v>
      </c>
      <c r="BI332" s="202">
        <f t="shared" si="18"/>
        <v>0</v>
      </c>
      <c r="BJ332" s="17" t="s">
        <v>83</v>
      </c>
      <c r="BK332" s="202">
        <f t="shared" si="19"/>
        <v>0</v>
      </c>
      <c r="BL332" s="17" t="s">
        <v>136</v>
      </c>
      <c r="BM332" s="201" t="s">
        <v>662</v>
      </c>
    </row>
    <row r="333" spans="1:65" s="2" customFormat="1" ht="16.5" customHeight="1">
      <c r="A333" s="34"/>
      <c r="B333" s="35"/>
      <c r="C333" s="188" t="s">
        <v>663</v>
      </c>
      <c r="D333" s="188" t="s">
        <v>132</v>
      </c>
      <c r="E333" s="189" t="s">
        <v>664</v>
      </c>
      <c r="F333" s="190" t="s">
        <v>665</v>
      </c>
      <c r="G333" s="191" t="s">
        <v>165</v>
      </c>
      <c r="H333" s="192">
        <v>2</v>
      </c>
      <c r="I333" s="193"/>
      <c r="J333" s="194">
        <f t="shared" si="10"/>
        <v>0</v>
      </c>
      <c r="K333" s="195"/>
      <c r="L333" s="196"/>
      <c r="M333" s="197" t="s">
        <v>1</v>
      </c>
      <c r="N333" s="198" t="s">
        <v>40</v>
      </c>
      <c r="O333" s="71"/>
      <c r="P333" s="199">
        <f t="shared" si="11"/>
        <v>0</v>
      </c>
      <c r="Q333" s="199">
        <v>5.0599999999999999E-2</v>
      </c>
      <c r="R333" s="199">
        <f t="shared" si="12"/>
        <v>0.1012</v>
      </c>
      <c r="S333" s="199">
        <v>0</v>
      </c>
      <c r="T333" s="200">
        <f t="shared" si="13"/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1" t="s">
        <v>135</v>
      </c>
      <c r="AT333" s="201" t="s">
        <v>132</v>
      </c>
      <c r="AU333" s="201" t="s">
        <v>85</v>
      </c>
      <c r="AY333" s="17" t="s">
        <v>130</v>
      </c>
      <c r="BE333" s="202">
        <f t="shared" si="14"/>
        <v>0</v>
      </c>
      <c r="BF333" s="202">
        <f t="shared" si="15"/>
        <v>0</v>
      </c>
      <c r="BG333" s="202">
        <f t="shared" si="16"/>
        <v>0</v>
      </c>
      <c r="BH333" s="202">
        <f t="shared" si="17"/>
        <v>0</v>
      </c>
      <c r="BI333" s="202">
        <f t="shared" si="18"/>
        <v>0</v>
      </c>
      <c r="BJ333" s="17" t="s">
        <v>83</v>
      </c>
      <c r="BK333" s="202">
        <f t="shared" si="19"/>
        <v>0</v>
      </c>
      <c r="BL333" s="17" t="s">
        <v>136</v>
      </c>
      <c r="BM333" s="201" t="s">
        <v>666</v>
      </c>
    </row>
    <row r="334" spans="1:65" s="2" customFormat="1" ht="16.5" customHeight="1">
      <c r="A334" s="34"/>
      <c r="B334" s="35"/>
      <c r="C334" s="188" t="s">
        <v>667</v>
      </c>
      <c r="D334" s="188" t="s">
        <v>132</v>
      </c>
      <c r="E334" s="189" t="s">
        <v>668</v>
      </c>
      <c r="F334" s="190" t="s">
        <v>669</v>
      </c>
      <c r="G334" s="191" t="s">
        <v>165</v>
      </c>
      <c r="H334" s="192">
        <v>2</v>
      </c>
      <c r="I334" s="193"/>
      <c r="J334" s="194">
        <f t="shared" si="10"/>
        <v>0</v>
      </c>
      <c r="K334" s="195"/>
      <c r="L334" s="196"/>
      <c r="M334" s="197" t="s">
        <v>1</v>
      </c>
      <c r="N334" s="198" t="s">
        <v>40</v>
      </c>
      <c r="O334" s="71"/>
      <c r="P334" s="199">
        <f t="shared" si="11"/>
        <v>0</v>
      </c>
      <c r="Q334" s="199">
        <v>8.6999999999999994E-2</v>
      </c>
      <c r="R334" s="199">
        <f t="shared" si="12"/>
        <v>0.17399999999999999</v>
      </c>
      <c r="S334" s="199">
        <v>0</v>
      </c>
      <c r="T334" s="200">
        <f t="shared" si="13"/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1" t="s">
        <v>135</v>
      </c>
      <c r="AT334" s="201" t="s">
        <v>132</v>
      </c>
      <c r="AU334" s="201" t="s">
        <v>85</v>
      </c>
      <c r="AY334" s="17" t="s">
        <v>130</v>
      </c>
      <c r="BE334" s="202">
        <f t="shared" si="14"/>
        <v>0</v>
      </c>
      <c r="BF334" s="202">
        <f t="shared" si="15"/>
        <v>0</v>
      </c>
      <c r="BG334" s="202">
        <f t="shared" si="16"/>
        <v>0</v>
      </c>
      <c r="BH334" s="202">
        <f t="shared" si="17"/>
        <v>0</v>
      </c>
      <c r="BI334" s="202">
        <f t="shared" si="18"/>
        <v>0</v>
      </c>
      <c r="BJ334" s="17" t="s">
        <v>83</v>
      </c>
      <c r="BK334" s="202">
        <f t="shared" si="19"/>
        <v>0</v>
      </c>
      <c r="BL334" s="17" t="s">
        <v>136</v>
      </c>
      <c r="BM334" s="201" t="s">
        <v>670</v>
      </c>
    </row>
    <row r="335" spans="1:65" s="2" customFormat="1" ht="24.2" customHeight="1">
      <c r="A335" s="34"/>
      <c r="B335" s="35"/>
      <c r="C335" s="188" t="s">
        <v>671</v>
      </c>
      <c r="D335" s="188" t="s">
        <v>132</v>
      </c>
      <c r="E335" s="189" t="s">
        <v>672</v>
      </c>
      <c r="F335" s="190" t="s">
        <v>673</v>
      </c>
      <c r="G335" s="191" t="s">
        <v>165</v>
      </c>
      <c r="H335" s="192">
        <v>2</v>
      </c>
      <c r="I335" s="193"/>
      <c r="J335" s="194">
        <f t="shared" si="10"/>
        <v>0</v>
      </c>
      <c r="K335" s="195"/>
      <c r="L335" s="196"/>
      <c r="M335" s="197" t="s">
        <v>1</v>
      </c>
      <c r="N335" s="198" t="s">
        <v>40</v>
      </c>
      <c r="O335" s="71"/>
      <c r="P335" s="199">
        <f t="shared" si="11"/>
        <v>0</v>
      </c>
      <c r="Q335" s="199">
        <v>2.7E-2</v>
      </c>
      <c r="R335" s="199">
        <f t="shared" si="12"/>
        <v>5.3999999999999999E-2</v>
      </c>
      <c r="S335" s="199">
        <v>0</v>
      </c>
      <c r="T335" s="200">
        <f t="shared" si="13"/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1" t="s">
        <v>135</v>
      </c>
      <c r="AT335" s="201" t="s">
        <v>132</v>
      </c>
      <c r="AU335" s="201" t="s">
        <v>85</v>
      </c>
      <c r="AY335" s="17" t="s">
        <v>130</v>
      </c>
      <c r="BE335" s="202">
        <f t="shared" si="14"/>
        <v>0</v>
      </c>
      <c r="BF335" s="202">
        <f t="shared" si="15"/>
        <v>0</v>
      </c>
      <c r="BG335" s="202">
        <f t="shared" si="16"/>
        <v>0</v>
      </c>
      <c r="BH335" s="202">
        <f t="shared" si="17"/>
        <v>0</v>
      </c>
      <c r="BI335" s="202">
        <f t="shared" si="18"/>
        <v>0</v>
      </c>
      <c r="BJ335" s="17" t="s">
        <v>83</v>
      </c>
      <c r="BK335" s="202">
        <f t="shared" si="19"/>
        <v>0</v>
      </c>
      <c r="BL335" s="17" t="s">
        <v>136</v>
      </c>
      <c r="BM335" s="201" t="s">
        <v>674</v>
      </c>
    </row>
    <row r="336" spans="1:65" s="2" customFormat="1" ht="24.2" customHeight="1">
      <c r="A336" s="34"/>
      <c r="B336" s="35"/>
      <c r="C336" s="236" t="s">
        <v>675</v>
      </c>
      <c r="D336" s="236" t="s">
        <v>214</v>
      </c>
      <c r="E336" s="237" t="s">
        <v>676</v>
      </c>
      <c r="F336" s="238" t="s">
        <v>677</v>
      </c>
      <c r="G336" s="239" t="s">
        <v>165</v>
      </c>
      <c r="H336" s="240">
        <v>2</v>
      </c>
      <c r="I336" s="241"/>
      <c r="J336" s="242">
        <f t="shared" si="10"/>
        <v>0</v>
      </c>
      <c r="K336" s="243"/>
      <c r="L336" s="39"/>
      <c r="M336" s="244" t="s">
        <v>1</v>
      </c>
      <c r="N336" s="245" t="s">
        <v>40</v>
      </c>
      <c r="O336" s="71"/>
      <c r="P336" s="199">
        <f t="shared" si="11"/>
        <v>0</v>
      </c>
      <c r="Q336" s="199">
        <v>0.21734000000000001</v>
      </c>
      <c r="R336" s="199">
        <f t="shared" si="12"/>
        <v>0.43468000000000001</v>
      </c>
      <c r="S336" s="199">
        <v>0</v>
      </c>
      <c r="T336" s="200">
        <f t="shared" si="13"/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1" t="s">
        <v>136</v>
      </c>
      <c r="AT336" s="201" t="s">
        <v>214</v>
      </c>
      <c r="AU336" s="201" t="s">
        <v>85</v>
      </c>
      <c r="AY336" s="17" t="s">
        <v>130</v>
      </c>
      <c r="BE336" s="202">
        <f t="shared" si="14"/>
        <v>0</v>
      </c>
      <c r="BF336" s="202">
        <f t="shared" si="15"/>
        <v>0</v>
      </c>
      <c r="BG336" s="202">
        <f t="shared" si="16"/>
        <v>0</v>
      </c>
      <c r="BH336" s="202">
        <f t="shared" si="17"/>
        <v>0</v>
      </c>
      <c r="BI336" s="202">
        <f t="shared" si="18"/>
        <v>0</v>
      </c>
      <c r="BJ336" s="17" t="s">
        <v>83</v>
      </c>
      <c r="BK336" s="202">
        <f t="shared" si="19"/>
        <v>0</v>
      </c>
      <c r="BL336" s="17" t="s">
        <v>136</v>
      </c>
      <c r="BM336" s="201" t="s">
        <v>678</v>
      </c>
    </row>
    <row r="337" spans="1:65" s="2" customFormat="1" ht="24.2" customHeight="1">
      <c r="A337" s="34"/>
      <c r="B337" s="35"/>
      <c r="C337" s="236" t="s">
        <v>679</v>
      </c>
      <c r="D337" s="236" t="s">
        <v>214</v>
      </c>
      <c r="E337" s="237" t="s">
        <v>680</v>
      </c>
      <c r="F337" s="238" t="s">
        <v>681</v>
      </c>
      <c r="G337" s="239" t="s">
        <v>165</v>
      </c>
      <c r="H337" s="240">
        <v>2</v>
      </c>
      <c r="I337" s="241"/>
      <c r="J337" s="242">
        <f t="shared" si="10"/>
        <v>0</v>
      </c>
      <c r="K337" s="243"/>
      <c r="L337" s="39"/>
      <c r="M337" s="244" t="s">
        <v>1</v>
      </c>
      <c r="N337" s="245" t="s">
        <v>40</v>
      </c>
      <c r="O337" s="71"/>
      <c r="P337" s="199">
        <f t="shared" si="11"/>
        <v>0</v>
      </c>
      <c r="Q337" s="199">
        <v>0.42080000000000001</v>
      </c>
      <c r="R337" s="199">
        <f t="shared" si="12"/>
        <v>0.84160000000000001</v>
      </c>
      <c r="S337" s="199">
        <v>0</v>
      </c>
      <c r="T337" s="200">
        <f t="shared" si="13"/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1" t="s">
        <v>136</v>
      </c>
      <c r="AT337" s="201" t="s">
        <v>214</v>
      </c>
      <c r="AU337" s="201" t="s">
        <v>85</v>
      </c>
      <c r="AY337" s="17" t="s">
        <v>130</v>
      </c>
      <c r="BE337" s="202">
        <f t="shared" si="14"/>
        <v>0</v>
      </c>
      <c r="BF337" s="202">
        <f t="shared" si="15"/>
        <v>0</v>
      </c>
      <c r="BG337" s="202">
        <f t="shared" si="16"/>
        <v>0</v>
      </c>
      <c r="BH337" s="202">
        <f t="shared" si="17"/>
        <v>0</v>
      </c>
      <c r="BI337" s="202">
        <f t="shared" si="18"/>
        <v>0</v>
      </c>
      <c r="BJ337" s="17" t="s">
        <v>83</v>
      </c>
      <c r="BK337" s="202">
        <f t="shared" si="19"/>
        <v>0</v>
      </c>
      <c r="BL337" s="17" t="s">
        <v>136</v>
      </c>
      <c r="BM337" s="201" t="s">
        <v>682</v>
      </c>
    </row>
    <row r="338" spans="1:65" s="2" customFormat="1" ht="33" customHeight="1">
      <c r="A338" s="34"/>
      <c r="B338" s="35"/>
      <c r="C338" s="236" t="s">
        <v>683</v>
      </c>
      <c r="D338" s="236" t="s">
        <v>214</v>
      </c>
      <c r="E338" s="237" t="s">
        <v>684</v>
      </c>
      <c r="F338" s="238" t="s">
        <v>685</v>
      </c>
      <c r="G338" s="239" t="s">
        <v>165</v>
      </c>
      <c r="H338" s="240">
        <v>2</v>
      </c>
      <c r="I338" s="241"/>
      <c r="J338" s="242">
        <f t="shared" si="10"/>
        <v>0</v>
      </c>
      <c r="K338" s="243"/>
      <c r="L338" s="39"/>
      <c r="M338" s="244" t="s">
        <v>1</v>
      </c>
      <c r="N338" s="245" t="s">
        <v>40</v>
      </c>
      <c r="O338" s="71"/>
      <c r="P338" s="199">
        <f t="shared" si="11"/>
        <v>0</v>
      </c>
      <c r="Q338" s="199">
        <v>0.31108000000000002</v>
      </c>
      <c r="R338" s="199">
        <f t="shared" si="12"/>
        <v>0.62216000000000005</v>
      </c>
      <c r="S338" s="199">
        <v>0</v>
      </c>
      <c r="T338" s="200">
        <f t="shared" si="13"/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1" t="s">
        <v>136</v>
      </c>
      <c r="AT338" s="201" t="s">
        <v>214</v>
      </c>
      <c r="AU338" s="201" t="s">
        <v>85</v>
      </c>
      <c r="AY338" s="17" t="s">
        <v>130</v>
      </c>
      <c r="BE338" s="202">
        <f t="shared" si="14"/>
        <v>0</v>
      </c>
      <c r="BF338" s="202">
        <f t="shared" si="15"/>
        <v>0</v>
      </c>
      <c r="BG338" s="202">
        <f t="shared" si="16"/>
        <v>0</v>
      </c>
      <c r="BH338" s="202">
        <f t="shared" si="17"/>
        <v>0</v>
      </c>
      <c r="BI338" s="202">
        <f t="shared" si="18"/>
        <v>0</v>
      </c>
      <c r="BJ338" s="17" t="s">
        <v>83</v>
      </c>
      <c r="BK338" s="202">
        <f t="shared" si="19"/>
        <v>0</v>
      </c>
      <c r="BL338" s="17" t="s">
        <v>136</v>
      </c>
      <c r="BM338" s="201" t="s">
        <v>686</v>
      </c>
    </row>
    <row r="339" spans="1:65" s="2" customFormat="1" ht="24.2" customHeight="1">
      <c r="A339" s="34"/>
      <c r="B339" s="35"/>
      <c r="C339" s="236" t="s">
        <v>687</v>
      </c>
      <c r="D339" s="236" t="s">
        <v>214</v>
      </c>
      <c r="E339" s="237" t="s">
        <v>688</v>
      </c>
      <c r="F339" s="238" t="s">
        <v>689</v>
      </c>
      <c r="G339" s="239" t="s">
        <v>134</v>
      </c>
      <c r="H339" s="240">
        <v>4</v>
      </c>
      <c r="I339" s="241"/>
      <c r="J339" s="242">
        <f t="shared" si="10"/>
        <v>0</v>
      </c>
      <c r="K339" s="243"/>
      <c r="L339" s="39"/>
      <c r="M339" s="244" t="s">
        <v>1</v>
      </c>
      <c r="N339" s="245" t="s">
        <v>40</v>
      </c>
      <c r="O339" s="71"/>
      <c r="P339" s="199">
        <f t="shared" si="11"/>
        <v>0</v>
      </c>
      <c r="Q339" s="199">
        <v>0</v>
      </c>
      <c r="R339" s="199">
        <f t="shared" si="12"/>
        <v>0</v>
      </c>
      <c r="S339" s="199">
        <v>0</v>
      </c>
      <c r="T339" s="200">
        <f t="shared" si="13"/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01" t="s">
        <v>136</v>
      </c>
      <c r="AT339" s="201" t="s">
        <v>214</v>
      </c>
      <c r="AU339" s="201" t="s">
        <v>85</v>
      </c>
      <c r="AY339" s="17" t="s">
        <v>130</v>
      </c>
      <c r="BE339" s="202">
        <f t="shared" si="14"/>
        <v>0</v>
      </c>
      <c r="BF339" s="202">
        <f t="shared" si="15"/>
        <v>0</v>
      </c>
      <c r="BG339" s="202">
        <f t="shared" si="16"/>
        <v>0</v>
      </c>
      <c r="BH339" s="202">
        <f t="shared" si="17"/>
        <v>0</v>
      </c>
      <c r="BI339" s="202">
        <f t="shared" si="18"/>
        <v>0</v>
      </c>
      <c r="BJ339" s="17" t="s">
        <v>83</v>
      </c>
      <c r="BK339" s="202">
        <f t="shared" si="19"/>
        <v>0</v>
      </c>
      <c r="BL339" s="17" t="s">
        <v>136</v>
      </c>
      <c r="BM339" s="201" t="s">
        <v>690</v>
      </c>
    </row>
    <row r="340" spans="1:65" s="2" customFormat="1" ht="33" customHeight="1">
      <c r="A340" s="34"/>
      <c r="B340" s="35"/>
      <c r="C340" s="188" t="s">
        <v>691</v>
      </c>
      <c r="D340" s="188" t="s">
        <v>132</v>
      </c>
      <c r="E340" s="189" t="s">
        <v>692</v>
      </c>
      <c r="F340" s="190" t="s">
        <v>693</v>
      </c>
      <c r="G340" s="191" t="s">
        <v>134</v>
      </c>
      <c r="H340" s="192">
        <v>1</v>
      </c>
      <c r="I340" s="193"/>
      <c r="J340" s="194">
        <f t="shared" si="10"/>
        <v>0</v>
      </c>
      <c r="K340" s="195"/>
      <c r="L340" s="196"/>
      <c r="M340" s="197" t="s">
        <v>1</v>
      </c>
      <c r="N340" s="198" t="s">
        <v>40</v>
      </c>
      <c r="O340" s="71"/>
      <c r="P340" s="199">
        <f t="shared" si="11"/>
        <v>0</v>
      </c>
      <c r="Q340" s="199">
        <v>0</v>
      </c>
      <c r="R340" s="199">
        <f t="shared" si="12"/>
        <v>0</v>
      </c>
      <c r="S340" s="199">
        <v>0</v>
      </c>
      <c r="T340" s="200">
        <f t="shared" si="13"/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1" t="s">
        <v>135</v>
      </c>
      <c r="AT340" s="201" t="s">
        <v>132</v>
      </c>
      <c r="AU340" s="201" t="s">
        <v>85</v>
      </c>
      <c r="AY340" s="17" t="s">
        <v>130</v>
      </c>
      <c r="BE340" s="202">
        <f t="shared" si="14"/>
        <v>0</v>
      </c>
      <c r="BF340" s="202">
        <f t="shared" si="15"/>
        <v>0</v>
      </c>
      <c r="BG340" s="202">
        <f t="shared" si="16"/>
        <v>0</v>
      </c>
      <c r="BH340" s="202">
        <f t="shared" si="17"/>
        <v>0</v>
      </c>
      <c r="BI340" s="202">
        <f t="shared" si="18"/>
        <v>0</v>
      </c>
      <c r="BJ340" s="17" t="s">
        <v>83</v>
      </c>
      <c r="BK340" s="202">
        <f t="shared" si="19"/>
        <v>0</v>
      </c>
      <c r="BL340" s="17" t="s">
        <v>136</v>
      </c>
      <c r="BM340" s="201" t="s">
        <v>694</v>
      </c>
    </row>
    <row r="341" spans="1:65" s="2" customFormat="1" ht="24.2" customHeight="1">
      <c r="A341" s="34"/>
      <c r="B341" s="35"/>
      <c r="C341" s="236" t="s">
        <v>695</v>
      </c>
      <c r="D341" s="236" t="s">
        <v>214</v>
      </c>
      <c r="E341" s="237" t="s">
        <v>696</v>
      </c>
      <c r="F341" s="238" t="s">
        <v>697</v>
      </c>
      <c r="G341" s="239" t="s">
        <v>102</v>
      </c>
      <c r="H341" s="240">
        <v>18.2</v>
      </c>
      <c r="I341" s="241"/>
      <c r="J341" s="242">
        <f t="shared" si="10"/>
        <v>0</v>
      </c>
      <c r="K341" s="243"/>
      <c r="L341" s="39"/>
      <c r="M341" s="244" t="s">
        <v>1</v>
      </c>
      <c r="N341" s="245" t="s">
        <v>40</v>
      </c>
      <c r="O341" s="71"/>
      <c r="P341" s="199">
        <f t="shared" si="11"/>
        <v>0</v>
      </c>
      <c r="Q341" s="199">
        <v>0</v>
      </c>
      <c r="R341" s="199">
        <f t="shared" si="12"/>
        <v>0</v>
      </c>
      <c r="S341" s="199">
        <v>0</v>
      </c>
      <c r="T341" s="200">
        <f t="shared" si="13"/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01" t="s">
        <v>136</v>
      </c>
      <c r="AT341" s="201" t="s">
        <v>214</v>
      </c>
      <c r="AU341" s="201" t="s">
        <v>85</v>
      </c>
      <c r="AY341" s="17" t="s">
        <v>130</v>
      </c>
      <c r="BE341" s="202">
        <f t="shared" si="14"/>
        <v>0</v>
      </c>
      <c r="BF341" s="202">
        <f t="shared" si="15"/>
        <v>0</v>
      </c>
      <c r="BG341" s="202">
        <f t="shared" si="16"/>
        <v>0</v>
      </c>
      <c r="BH341" s="202">
        <f t="shared" si="17"/>
        <v>0</v>
      </c>
      <c r="BI341" s="202">
        <f t="shared" si="18"/>
        <v>0</v>
      </c>
      <c r="BJ341" s="17" t="s">
        <v>83</v>
      </c>
      <c r="BK341" s="202">
        <f t="shared" si="19"/>
        <v>0</v>
      </c>
      <c r="BL341" s="17" t="s">
        <v>136</v>
      </c>
      <c r="BM341" s="201" t="s">
        <v>698</v>
      </c>
    </row>
    <row r="342" spans="1:65" s="13" customFormat="1" ht="11.25">
      <c r="B342" s="203"/>
      <c r="C342" s="204"/>
      <c r="D342" s="205" t="s">
        <v>167</v>
      </c>
      <c r="E342" s="206" t="s">
        <v>1</v>
      </c>
      <c r="F342" s="207" t="s">
        <v>699</v>
      </c>
      <c r="G342" s="204"/>
      <c r="H342" s="206" t="s">
        <v>1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167</v>
      </c>
      <c r="AU342" s="213" t="s">
        <v>85</v>
      </c>
      <c r="AV342" s="13" t="s">
        <v>83</v>
      </c>
      <c r="AW342" s="13" t="s">
        <v>32</v>
      </c>
      <c r="AX342" s="13" t="s">
        <v>75</v>
      </c>
      <c r="AY342" s="213" t="s">
        <v>130</v>
      </c>
    </row>
    <row r="343" spans="1:65" s="14" customFormat="1" ht="11.25">
      <c r="B343" s="214"/>
      <c r="C343" s="215"/>
      <c r="D343" s="205" t="s">
        <v>167</v>
      </c>
      <c r="E343" s="216" t="s">
        <v>1</v>
      </c>
      <c r="F343" s="217" t="s">
        <v>700</v>
      </c>
      <c r="G343" s="215"/>
      <c r="H343" s="218">
        <v>18.2</v>
      </c>
      <c r="I343" s="219"/>
      <c r="J343" s="215"/>
      <c r="K343" s="215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167</v>
      </c>
      <c r="AU343" s="224" t="s">
        <v>85</v>
      </c>
      <c r="AV343" s="14" t="s">
        <v>85</v>
      </c>
      <c r="AW343" s="14" t="s">
        <v>32</v>
      </c>
      <c r="AX343" s="14" t="s">
        <v>83</v>
      </c>
      <c r="AY343" s="224" t="s">
        <v>130</v>
      </c>
    </row>
    <row r="344" spans="1:65" s="12" customFormat="1" ht="22.9" customHeight="1">
      <c r="B344" s="172"/>
      <c r="C344" s="173"/>
      <c r="D344" s="174" t="s">
        <v>74</v>
      </c>
      <c r="E344" s="186" t="s">
        <v>158</v>
      </c>
      <c r="F344" s="186" t="s">
        <v>701</v>
      </c>
      <c r="G344" s="173"/>
      <c r="H344" s="173"/>
      <c r="I344" s="176"/>
      <c r="J344" s="187">
        <f>BK344</f>
        <v>0</v>
      </c>
      <c r="K344" s="173"/>
      <c r="L344" s="178"/>
      <c r="M344" s="179"/>
      <c r="N344" s="180"/>
      <c r="O344" s="180"/>
      <c r="P344" s="181">
        <f>SUM(P345:P381)</f>
        <v>0</v>
      </c>
      <c r="Q344" s="180"/>
      <c r="R344" s="181">
        <f>SUM(R345:R381)</f>
        <v>125.44914250000001</v>
      </c>
      <c r="S344" s="180"/>
      <c r="T344" s="182">
        <f>SUM(T345:T381)</f>
        <v>21.05</v>
      </c>
      <c r="AR344" s="183" t="s">
        <v>83</v>
      </c>
      <c r="AT344" s="184" t="s">
        <v>74</v>
      </c>
      <c r="AU344" s="184" t="s">
        <v>83</v>
      </c>
      <c r="AY344" s="183" t="s">
        <v>130</v>
      </c>
      <c r="BK344" s="185">
        <f>SUM(BK345:BK381)</f>
        <v>0</v>
      </c>
    </row>
    <row r="345" spans="1:65" s="2" customFormat="1" ht="24.2" customHeight="1">
      <c r="A345" s="34"/>
      <c r="B345" s="35"/>
      <c r="C345" s="236" t="s">
        <v>702</v>
      </c>
      <c r="D345" s="236" t="s">
        <v>214</v>
      </c>
      <c r="E345" s="237" t="s">
        <v>703</v>
      </c>
      <c r="F345" s="238" t="s">
        <v>704</v>
      </c>
      <c r="G345" s="239" t="s">
        <v>165</v>
      </c>
      <c r="H345" s="240">
        <v>4</v>
      </c>
      <c r="I345" s="241"/>
      <c r="J345" s="242">
        <f>ROUND(I345*H345,2)</f>
        <v>0</v>
      </c>
      <c r="K345" s="243"/>
      <c r="L345" s="39"/>
      <c r="M345" s="244" t="s">
        <v>1</v>
      </c>
      <c r="N345" s="245" t="s">
        <v>40</v>
      </c>
      <c r="O345" s="71"/>
      <c r="P345" s="199">
        <f>O345*H345</f>
        <v>0</v>
      </c>
      <c r="Q345" s="199">
        <v>6.9999999999999999E-4</v>
      </c>
      <c r="R345" s="199">
        <f>Q345*H345</f>
        <v>2.8E-3</v>
      </c>
      <c r="S345" s="199">
        <v>0</v>
      </c>
      <c r="T345" s="200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01" t="s">
        <v>136</v>
      </c>
      <c r="AT345" s="201" t="s">
        <v>214</v>
      </c>
      <c r="AU345" s="201" t="s">
        <v>85</v>
      </c>
      <c r="AY345" s="17" t="s">
        <v>130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17" t="s">
        <v>83</v>
      </c>
      <c r="BK345" s="202">
        <f>ROUND(I345*H345,2)</f>
        <v>0</v>
      </c>
      <c r="BL345" s="17" t="s">
        <v>136</v>
      </c>
      <c r="BM345" s="201" t="s">
        <v>705</v>
      </c>
    </row>
    <row r="346" spans="1:65" s="13" customFormat="1" ht="11.25">
      <c r="B346" s="203"/>
      <c r="C346" s="204"/>
      <c r="D346" s="205" t="s">
        <v>167</v>
      </c>
      <c r="E346" s="206" t="s">
        <v>1</v>
      </c>
      <c r="F346" s="207" t="s">
        <v>629</v>
      </c>
      <c r="G346" s="204"/>
      <c r="H346" s="206" t="s">
        <v>1</v>
      </c>
      <c r="I346" s="208"/>
      <c r="J346" s="204"/>
      <c r="K346" s="204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167</v>
      </c>
      <c r="AU346" s="213" t="s">
        <v>85</v>
      </c>
      <c r="AV346" s="13" t="s">
        <v>83</v>
      </c>
      <c r="AW346" s="13" t="s">
        <v>32</v>
      </c>
      <c r="AX346" s="13" t="s">
        <v>75</v>
      </c>
      <c r="AY346" s="213" t="s">
        <v>130</v>
      </c>
    </row>
    <row r="347" spans="1:65" s="14" customFormat="1" ht="11.25">
      <c r="B347" s="214"/>
      <c r="C347" s="215"/>
      <c r="D347" s="205" t="s">
        <v>167</v>
      </c>
      <c r="E347" s="216" t="s">
        <v>1</v>
      </c>
      <c r="F347" s="217" t="s">
        <v>136</v>
      </c>
      <c r="G347" s="215"/>
      <c r="H347" s="218">
        <v>4</v>
      </c>
      <c r="I347" s="219"/>
      <c r="J347" s="215"/>
      <c r="K347" s="215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167</v>
      </c>
      <c r="AU347" s="224" t="s">
        <v>85</v>
      </c>
      <c r="AV347" s="14" t="s">
        <v>85</v>
      </c>
      <c r="AW347" s="14" t="s">
        <v>32</v>
      </c>
      <c r="AX347" s="14" t="s">
        <v>83</v>
      </c>
      <c r="AY347" s="224" t="s">
        <v>130</v>
      </c>
    </row>
    <row r="348" spans="1:65" s="2" customFormat="1" ht="24.2" customHeight="1">
      <c r="A348" s="34"/>
      <c r="B348" s="35"/>
      <c r="C348" s="188" t="s">
        <v>706</v>
      </c>
      <c r="D348" s="188" t="s">
        <v>132</v>
      </c>
      <c r="E348" s="189" t="s">
        <v>707</v>
      </c>
      <c r="F348" s="190" t="s">
        <v>708</v>
      </c>
      <c r="G348" s="191" t="s">
        <v>165</v>
      </c>
      <c r="H348" s="192">
        <v>4</v>
      </c>
      <c r="I348" s="193"/>
      <c r="J348" s="194">
        <f>ROUND(I348*H348,2)</f>
        <v>0</v>
      </c>
      <c r="K348" s="195"/>
      <c r="L348" s="196"/>
      <c r="M348" s="197" t="s">
        <v>1</v>
      </c>
      <c r="N348" s="198" t="s">
        <v>40</v>
      </c>
      <c r="O348" s="71"/>
      <c r="P348" s="199">
        <f>O348*H348</f>
        <v>0</v>
      </c>
      <c r="Q348" s="199">
        <v>3.5999999999999999E-3</v>
      </c>
      <c r="R348" s="199">
        <f>Q348*H348</f>
        <v>1.44E-2</v>
      </c>
      <c r="S348" s="199">
        <v>0</v>
      </c>
      <c r="T348" s="200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1" t="s">
        <v>135</v>
      </c>
      <c r="AT348" s="201" t="s">
        <v>132</v>
      </c>
      <c r="AU348" s="201" t="s">
        <v>85</v>
      </c>
      <c r="AY348" s="17" t="s">
        <v>130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17" t="s">
        <v>83</v>
      </c>
      <c r="BK348" s="202">
        <f>ROUND(I348*H348,2)</f>
        <v>0</v>
      </c>
      <c r="BL348" s="17" t="s">
        <v>136</v>
      </c>
      <c r="BM348" s="201" t="s">
        <v>709</v>
      </c>
    </row>
    <row r="349" spans="1:65" s="2" customFormat="1" ht="16.5" customHeight="1">
      <c r="A349" s="34"/>
      <c r="B349" s="35"/>
      <c r="C349" s="188" t="s">
        <v>710</v>
      </c>
      <c r="D349" s="188" t="s">
        <v>132</v>
      </c>
      <c r="E349" s="189" t="s">
        <v>711</v>
      </c>
      <c r="F349" s="190" t="s">
        <v>712</v>
      </c>
      <c r="G349" s="191" t="s">
        <v>165</v>
      </c>
      <c r="H349" s="192">
        <v>4</v>
      </c>
      <c r="I349" s="193"/>
      <c r="J349" s="194">
        <f>ROUND(I349*H349,2)</f>
        <v>0</v>
      </c>
      <c r="K349" s="195"/>
      <c r="L349" s="196"/>
      <c r="M349" s="197" t="s">
        <v>1</v>
      </c>
      <c r="N349" s="198" t="s">
        <v>40</v>
      </c>
      <c r="O349" s="71"/>
      <c r="P349" s="199">
        <f>O349*H349</f>
        <v>0</v>
      </c>
      <c r="Q349" s="199">
        <v>6.1000000000000004E-3</v>
      </c>
      <c r="R349" s="199">
        <f>Q349*H349</f>
        <v>2.4400000000000002E-2</v>
      </c>
      <c r="S349" s="199">
        <v>0</v>
      </c>
      <c r="T349" s="200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1" t="s">
        <v>135</v>
      </c>
      <c r="AT349" s="201" t="s">
        <v>132</v>
      </c>
      <c r="AU349" s="201" t="s">
        <v>85</v>
      </c>
      <c r="AY349" s="17" t="s">
        <v>130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17" t="s">
        <v>83</v>
      </c>
      <c r="BK349" s="202">
        <f>ROUND(I349*H349,2)</f>
        <v>0</v>
      </c>
      <c r="BL349" s="17" t="s">
        <v>136</v>
      </c>
      <c r="BM349" s="201" t="s">
        <v>713</v>
      </c>
    </row>
    <row r="350" spans="1:65" s="2" customFormat="1" ht="16.5" customHeight="1">
      <c r="A350" s="34"/>
      <c r="B350" s="35"/>
      <c r="C350" s="188" t="s">
        <v>714</v>
      </c>
      <c r="D350" s="188" t="s">
        <v>132</v>
      </c>
      <c r="E350" s="189" t="s">
        <v>715</v>
      </c>
      <c r="F350" s="190" t="s">
        <v>716</v>
      </c>
      <c r="G350" s="191" t="s">
        <v>165</v>
      </c>
      <c r="H350" s="192">
        <v>4</v>
      </c>
      <c r="I350" s="193"/>
      <c r="J350" s="194">
        <f>ROUND(I350*H350,2)</f>
        <v>0</v>
      </c>
      <c r="K350" s="195"/>
      <c r="L350" s="196"/>
      <c r="M350" s="197" t="s">
        <v>1</v>
      </c>
      <c r="N350" s="198" t="s">
        <v>40</v>
      </c>
      <c r="O350" s="71"/>
      <c r="P350" s="199">
        <f>O350*H350</f>
        <v>0</v>
      </c>
      <c r="Q350" s="199">
        <v>3.0000000000000001E-3</v>
      </c>
      <c r="R350" s="199">
        <f>Q350*H350</f>
        <v>1.2E-2</v>
      </c>
      <c r="S350" s="199">
        <v>0</v>
      </c>
      <c r="T350" s="200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1" t="s">
        <v>135</v>
      </c>
      <c r="AT350" s="201" t="s">
        <v>132</v>
      </c>
      <c r="AU350" s="201" t="s">
        <v>85</v>
      </c>
      <c r="AY350" s="17" t="s">
        <v>130</v>
      </c>
      <c r="BE350" s="202">
        <f>IF(N350="základní",J350,0)</f>
        <v>0</v>
      </c>
      <c r="BF350" s="202">
        <f>IF(N350="snížená",J350,0)</f>
        <v>0</v>
      </c>
      <c r="BG350" s="202">
        <f>IF(N350="zákl. přenesená",J350,0)</f>
        <v>0</v>
      </c>
      <c r="BH350" s="202">
        <f>IF(N350="sníž. přenesená",J350,0)</f>
        <v>0</v>
      </c>
      <c r="BI350" s="202">
        <f>IF(N350="nulová",J350,0)</f>
        <v>0</v>
      </c>
      <c r="BJ350" s="17" t="s">
        <v>83</v>
      </c>
      <c r="BK350" s="202">
        <f>ROUND(I350*H350,2)</f>
        <v>0</v>
      </c>
      <c r="BL350" s="17" t="s">
        <v>136</v>
      </c>
      <c r="BM350" s="201" t="s">
        <v>717</v>
      </c>
    </row>
    <row r="351" spans="1:65" s="2" customFormat="1" ht="16.5" customHeight="1">
      <c r="A351" s="34"/>
      <c r="B351" s="35"/>
      <c r="C351" s="188" t="s">
        <v>718</v>
      </c>
      <c r="D351" s="188" t="s">
        <v>132</v>
      </c>
      <c r="E351" s="189" t="s">
        <v>719</v>
      </c>
      <c r="F351" s="190" t="s">
        <v>720</v>
      </c>
      <c r="G351" s="191" t="s">
        <v>165</v>
      </c>
      <c r="H351" s="192">
        <v>4</v>
      </c>
      <c r="I351" s="193"/>
      <c r="J351" s="194">
        <f>ROUND(I351*H351,2)</f>
        <v>0</v>
      </c>
      <c r="K351" s="195"/>
      <c r="L351" s="196"/>
      <c r="M351" s="197" t="s">
        <v>1</v>
      </c>
      <c r="N351" s="198" t="s">
        <v>40</v>
      </c>
      <c r="O351" s="71"/>
      <c r="P351" s="199">
        <f>O351*H351</f>
        <v>0</v>
      </c>
      <c r="Q351" s="199">
        <v>1E-4</v>
      </c>
      <c r="R351" s="199">
        <f>Q351*H351</f>
        <v>4.0000000000000002E-4</v>
      </c>
      <c r="S351" s="199">
        <v>0</v>
      </c>
      <c r="T351" s="200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01" t="s">
        <v>135</v>
      </c>
      <c r="AT351" s="201" t="s">
        <v>132</v>
      </c>
      <c r="AU351" s="201" t="s">
        <v>85</v>
      </c>
      <c r="AY351" s="17" t="s">
        <v>130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17" t="s">
        <v>83</v>
      </c>
      <c r="BK351" s="202">
        <f>ROUND(I351*H351,2)</f>
        <v>0</v>
      </c>
      <c r="BL351" s="17" t="s">
        <v>136</v>
      </c>
      <c r="BM351" s="201" t="s">
        <v>721</v>
      </c>
    </row>
    <row r="352" spans="1:65" s="2" customFormat="1" ht="24.2" customHeight="1">
      <c r="A352" s="34"/>
      <c r="B352" s="35"/>
      <c r="C352" s="236" t="s">
        <v>722</v>
      </c>
      <c r="D352" s="236" t="s">
        <v>214</v>
      </c>
      <c r="E352" s="237" t="s">
        <v>723</v>
      </c>
      <c r="F352" s="238" t="s">
        <v>724</v>
      </c>
      <c r="G352" s="239" t="s">
        <v>227</v>
      </c>
      <c r="H352" s="240">
        <v>1</v>
      </c>
      <c r="I352" s="241"/>
      <c r="J352" s="242">
        <f>ROUND(I352*H352,2)</f>
        <v>0</v>
      </c>
      <c r="K352" s="243"/>
      <c r="L352" s="39"/>
      <c r="M352" s="244" t="s">
        <v>1</v>
      </c>
      <c r="N352" s="245" t="s">
        <v>40</v>
      </c>
      <c r="O352" s="71"/>
      <c r="P352" s="199">
        <f>O352*H352</f>
        <v>0</v>
      </c>
      <c r="Q352" s="199">
        <v>5.9999999999999995E-4</v>
      </c>
      <c r="R352" s="199">
        <f>Q352*H352</f>
        <v>5.9999999999999995E-4</v>
      </c>
      <c r="S352" s="199">
        <v>0</v>
      </c>
      <c r="T352" s="200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1" t="s">
        <v>136</v>
      </c>
      <c r="AT352" s="201" t="s">
        <v>214</v>
      </c>
      <c r="AU352" s="201" t="s">
        <v>85</v>
      </c>
      <c r="AY352" s="17" t="s">
        <v>130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7" t="s">
        <v>83</v>
      </c>
      <c r="BK352" s="202">
        <f>ROUND(I352*H352,2)</f>
        <v>0</v>
      </c>
      <c r="BL352" s="17" t="s">
        <v>136</v>
      </c>
      <c r="BM352" s="201" t="s">
        <v>725</v>
      </c>
    </row>
    <row r="353" spans="1:65" s="13" customFormat="1" ht="11.25">
      <c r="B353" s="203"/>
      <c r="C353" s="204"/>
      <c r="D353" s="205" t="s">
        <v>167</v>
      </c>
      <c r="E353" s="206" t="s">
        <v>1</v>
      </c>
      <c r="F353" s="207" t="s">
        <v>726</v>
      </c>
      <c r="G353" s="204"/>
      <c r="H353" s="206" t="s">
        <v>1</v>
      </c>
      <c r="I353" s="208"/>
      <c r="J353" s="204"/>
      <c r="K353" s="204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167</v>
      </c>
      <c r="AU353" s="213" t="s">
        <v>85</v>
      </c>
      <c r="AV353" s="13" t="s">
        <v>83</v>
      </c>
      <c r="AW353" s="13" t="s">
        <v>32</v>
      </c>
      <c r="AX353" s="13" t="s">
        <v>75</v>
      </c>
      <c r="AY353" s="213" t="s">
        <v>130</v>
      </c>
    </row>
    <row r="354" spans="1:65" s="14" customFormat="1" ht="11.25">
      <c r="B354" s="214"/>
      <c r="C354" s="215"/>
      <c r="D354" s="205" t="s">
        <v>167</v>
      </c>
      <c r="E354" s="216" t="s">
        <v>1</v>
      </c>
      <c r="F354" s="217" t="s">
        <v>83</v>
      </c>
      <c r="G354" s="215"/>
      <c r="H354" s="218">
        <v>1</v>
      </c>
      <c r="I354" s="219"/>
      <c r="J354" s="215"/>
      <c r="K354" s="215"/>
      <c r="L354" s="220"/>
      <c r="M354" s="221"/>
      <c r="N354" s="222"/>
      <c r="O354" s="222"/>
      <c r="P354" s="222"/>
      <c r="Q354" s="222"/>
      <c r="R354" s="222"/>
      <c r="S354" s="222"/>
      <c r="T354" s="223"/>
      <c r="AT354" s="224" t="s">
        <v>167</v>
      </c>
      <c r="AU354" s="224" t="s">
        <v>85</v>
      </c>
      <c r="AV354" s="14" t="s">
        <v>85</v>
      </c>
      <c r="AW354" s="14" t="s">
        <v>32</v>
      </c>
      <c r="AX354" s="14" t="s">
        <v>83</v>
      </c>
      <c r="AY354" s="224" t="s">
        <v>130</v>
      </c>
    </row>
    <row r="355" spans="1:65" s="2" customFormat="1" ht="24.2" customHeight="1">
      <c r="A355" s="34"/>
      <c r="B355" s="35"/>
      <c r="C355" s="236" t="s">
        <v>267</v>
      </c>
      <c r="D355" s="236" t="s">
        <v>214</v>
      </c>
      <c r="E355" s="237" t="s">
        <v>727</v>
      </c>
      <c r="F355" s="238" t="s">
        <v>728</v>
      </c>
      <c r="G355" s="239" t="s">
        <v>102</v>
      </c>
      <c r="H355" s="240">
        <v>209.9</v>
      </c>
      <c r="I355" s="241"/>
      <c r="J355" s="242">
        <f>ROUND(I355*H355,2)</f>
        <v>0</v>
      </c>
      <c r="K355" s="243"/>
      <c r="L355" s="39"/>
      <c r="M355" s="244" t="s">
        <v>1</v>
      </c>
      <c r="N355" s="245" t="s">
        <v>40</v>
      </c>
      <c r="O355" s="71"/>
      <c r="P355" s="199">
        <f>O355*H355</f>
        <v>0</v>
      </c>
      <c r="Q355" s="199">
        <v>7.1900000000000006E-2</v>
      </c>
      <c r="R355" s="199">
        <f>Q355*H355</f>
        <v>15.091810000000002</v>
      </c>
      <c r="S355" s="199">
        <v>0</v>
      </c>
      <c r="T355" s="200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1" t="s">
        <v>136</v>
      </c>
      <c r="AT355" s="201" t="s">
        <v>214</v>
      </c>
      <c r="AU355" s="201" t="s">
        <v>85</v>
      </c>
      <c r="AY355" s="17" t="s">
        <v>130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17" t="s">
        <v>83</v>
      </c>
      <c r="BK355" s="202">
        <f>ROUND(I355*H355,2)</f>
        <v>0</v>
      </c>
      <c r="BL355" s="17" t="s">
        <v>136</v>
      </c>
      <c r="BM355" s="201" t="s">
        <v>729</v>
      </c>
    </row>
    <row r="356" spans="1:65" s="13" customFormat="1" ht="11.25">
      <c r="B356" s="203"/>
      <c r="C356" s="204"/>
      <c r="D356" s="205" t="s">
        <v>167</v>
      </c>
      <c r="E356" s="206" t="s">
        <v>1</v>
      </c>
      <c r="F356" s="207" t="s">
        <v>730</v>
      </c>
      <c r="G356" s="204"/>
      <c r="H356" s="206" t="s">
        <v>1</v>
      </c>
      <c r="I356" s="208"/>
      <c r="J356" s="204"/>
      <c r="K356" s="204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167</v>
      </c>
      <c r="AU356" s="213" t="s">
        <v>85</v>
      </c>
      <c r="AV356" s="13" t="s">
        <v>83</v>
      </c>
      <c r="AW356" s="13" t="s">
        <v>32</v>
      </c>
      <c r="AX356" s="13" t="s">
        <v>75</v>
      </c>
      <c r="AY356" s="213" t="s">
        <v>130</v>
      </c>
    </row>
    <row r="357" spans="1:65" s="13" customFormat="1" ht="11.25">
      <c r="B357" s="203"/>
      <c r="C357" s="204"/>
      <c r="D357" s="205" t="s">
        <v>167</v>
      </c>
      <c r="E357" s="206" t="s">
        <v>1</v>
      </c>
      <c r="F357" s="207" t="s">
        <v>731</v>
      </c>
      <c r="G357" s="204"/>
      <c r="H357" s="206" t="s">
        <v>1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167</v>
      </c>
      <c r="AU357" s="213" t="s">
        <v>85</v>
      </c>
      <c r="AV357" s="13" t="s">
        <v>83</v>
      </c>
      <c r="AW357" s="13" t="s">
        <v>32</v>
      </c>
      <c r="AX357" s="13" t="s">
        <v>75</v>
      </c>
      <c r="AY357" s="213" t="s">
        <v>130</v>
      </c>
    </row>
    <row r="358" spans="1:65" s="14" customFormat="1" ht="11.25">
      <c r="B358" s="214"/>
      <c r="C358" s="215"/>
      <c r="D358" s="205" t="s">
        <v>167</v>
      </c>
      <c r="E358" s="216" t="s">
        <v>242</v>
      </c>
      <c r="F358" s="217" t="s">
        <v>732</v>
      </c>
      <c r="G358" s="215"/>
      <c r="H358" s="218">
        <v>209.9</v>
      </c>
      <c r="I358" s="219"/>
      <c r="J358" s="215"/>
      <c r="K358" s="215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167</v>
      </c>
      <c r="AU358" s="224" t="s">
        <v>85</v>
      </c>
      <c r="AV358" s="14" t="s">
        <v>85</v>
      </c>
      <c r="AW358" s="14" t="s">
        <v>32</v>
      </c>
      <c r="AX358" s="14" t="s">
        <v>83</v>
      </c>
      <c r="AY358" s="224" t="s">
        <v>130</v>
      </c>
    </row>
    <row r="359" spans="1:65" s="2" customFormat="1" ht="21.75" customHeight="1">
      <c r="A359" s="34"/>
      <c r="B359" s="35"/>
      <c r="C359" s="188" t="s">
        <v>733</v>
      </c>
      <c r="D359" s="188" t="s">
        <v>132</v>
      </c>
      <c r="E359" s="189" t="s">
        <v>734</v>
      </c>
      <c r="F359" s="190" t="s">
        <v>735</v>
      </c>
      <c r="G359" s="191" t="s">
        <v>420</v>
      </c>
      <c r="H359" s="192">
        <v>4.1980000000000004</v>
      </c>
      <c r="I359" s="193"/>
      <c r="J359" s="194">
        <f>ROUND(I359*H359,2)</f>
        <v>0</v>
      </c>
      <c r="K359" s="195"/>
      <c r="L359" s="196"/>
      <c r="M359" s="197" t="s">
        <v>1</v>
      </c>
      <c r="N359" s="198" t="s">
        <v>40</v>
      </c>
      <c r="O359" s="71"/>
      <c r="P359" s="199">
        <f>O359*H359</f>
        <v>0</v>
      </c>
      <c r="Q359" s="199">
        <v>1</v>
      </c>
      <c r="R359" s="199">
        <f>Q359*H359</f>
        <v>4.1980000000000004</v>
      </c>
      <c r="S359" s="199">
        <v>0</v>
      </c>
      <c r="T359" s="200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1" t="s">
        <v>135</v>
      </c>
      <c r="AT359" s="201" t="s">
        <v>132</v>
      </c>
      <c r="AU359" s="201" t="s">
        <v>85</v>
      </c>
      <c r="AY359" s="17" t="s">
        <v>130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17" t="s">
        <v>83</v>
      </c>
      <c r="BK359" s="202">
        <f>ROUND(I359*H359,2)</f>
        <v>0</v>
      </c>
      <c r="BL359" s="17" t="s">
        <v>136</v>
      </c>
      <c r="BM359" s="201" t="s">
        <v>736</v>
      </c>
    </row>
    <row r="360" spans="1:65" s="14" customFormat="1" ht="11.25">
      <c r="B360" s="214"/>
      <c r="C360" s="215"/>
      <c r="D360" s="205" t="s">
        <v>167</v>
      </c>
      <c r="E360" s="216" t="s">
        <v>1</v>
      </c>
      <c r="F360" s="217" t="s">
        <v>737</v>
      </c>
      <c r="G360" s="215"/>
      <c r="H360" s="218">
        <v>4.1980000000000004</v>
      </c>
      <c r="I360" s="219"/>
      <c r="J360" s="215"/>
      <c r="K360" s="215"/>
      <c r="L360" s="220"/>
      <c r="M360" s="221"/>
      <c r="N360" s="222"/>
      <c r="O360" s="222"/>
      <c r="P360" s="222"/>
      <c r="Q360" s="222"/>
      <c r="R360" s="222"/>
      <c r="S360" s="222"/>
      <c r="T360" s="223"/>
      <c r="AT360" s="224" t="s">
        <v>167</v>
      </c>
      <c r="AU360" s="224" t="s">
        <v>85</v>
      </c>
      <c r="AV360" s="14" t="s">
        <v>85</v>
      </c>
      <c r="AW360" s="14" t="s">
        <v>32</v>
      </c>
      <c r="AX360" s="14" t="s">
        <v>83</v>
      </c>
      <c r="AY360" s="224" t="s">
        <v>130</v>
      </c>
    </row>
    <row r="361" spans="1:65" s="2" customFormat="1" ht="33" customHeight="1">
      <c r="A361" s="34"/>
      <c r="B361" s="35"/>
      <c r="C361" s="236" t="s">
        <v>738</v>
      </c>
      <c r="D361" s="236" t="s">
        <v>214</v>
      </c>
      <c r="E361" s="237" t="s">
        <v>739</v>
      </c>
      <c r="F361" s="238" t="s">
        <v>740</v>
      </c>
      <c r="G361" s="239" t="s">
        <v>102</v>
      </c>
      <c r="H361" s="240">
        <v>440.9</v>
      </c>
      <c r="I361" s="241"/>
      <c r="J361" s="242">
        <f>ROUND(I361*H361,2)</f>
        <v>0</v>
      </c>
      <c r="K361" s="243"/>
      <c r="L361" s="39"/>
      <c r="M361" s="244" t="s">
        <v>1</v>
      </c>
      <c r="N361" s="245" t="s">
        <v>40</v>
      </c>
      <c r="O361" s="71"/>
      <c r="P361" s="199">
        <f>O361*H361</f>
        <v>0</v>
      </c>
      <c r="Q361" s="199">
        <v>0.15540000000000001</v>
      </c>
      <c r="R361" s="199">
        <f>Q361*H361</f>
        <v>68.515860000000004</v>
      </c>
      <c r="S361" s="199">
        <v>0</v>
      </c>
      <c r="T361" s="200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1" t="s">
        <v>136</v>
      </c>
      <c r="AT361" s="201" t="s">
        <v>214</v>
      </c>
      <c r="AU361" s="201" t="s">
        <v>85</v>
      </c>
      <c r="AY361" s="17" t="s">
        <v>130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17" t="s">
        <v>83</v>
      </c>
      <c r="BK361" s="202">
        <f>ROUND(I361*H361,2)</f>
        <v>0</v>
      </c>
      <c r="BL361" s="17" t="s">
        <v>136</v>
      </c>
      <c r="BM361" s="201" t="s">
        <v>741</v>
      </c>
    </row>
    <row r="362" spans="1:65" s="14" customFormat="1" ht="11.25">
      <c r="B362" s="214"/>
      <c r="C362" s="215"/>
      <c r="D362" s="205" t="s">
        <v>167</v>
      </c>
      <c r="E362" s="216" t="s">
        <v>1</v>
      </c>
      <c r="F362" s="217" t="s">
        <v>742</v>
      </c>
      <c r="G362" s="215"/>
      <c r="H362" s="218">
        <v>440.9</v>
      </c>
      <c r="I362" s="219"/>
      <c r="J362" s="215"/>
      <c r="K362" s="215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167</v>
      </c>
      <c r="AU362" s="224" t="s">
        <v>85</v>
      </c>
      <c r="AV362" s="14" t="s">
        <v>85</v>
      </c>
      <c r="AW362" s="14" t="s">
        <v>32</v>
      </c>
      <c r="AX362" s="14" t="s">
        <v>83</v>
      </c>
      <c r="AY362" s="224" t="s">
        <v>130</v>
      </c>
    </row>
    <row r="363" spans="1:65" s="2" customFormat="1" ht="24.2" customHeight="1">
      <c r="A363" s="34"/>
      <c r="B363" s="35"/>
      <c r="C363" s="188" t="s">
        <v>743</v>
      </c>
      <c r="D363" s="188" t="s">
        <v>132</v>
      </c>
      <c r="E363" s="189" t="s">
        <v>744</v>
      </c>
      <c r="F363" s="190" t="s">
        <v>745</v>
      </c>
      <c r="G363" s="191" t="s">
        <v>102</v>
      </c>
      <c r="H363" s="192">
        <v>11</v>
      </c>
      <c r="I363" s="193"/>
      <c r="J363" s="194">
        <f>ROUND(I363*H363,2)</f>
        <v>0</v>
      </c>
      <c r="K363" s="195"/>
      <c r="L363" s="196"/>
      <c r="M363" s="197" t="s">
        <v>1</v>
      </c>
      <c r="N363" s="198" t="s">
        <v>40</v>
      </c>
      <c r="O363" s="71"/>
      <c r="P363" s="199">
        <f>O363*H363</f>
        <v>0</v>
      </c>
      <c r="Q363" s="199">
        <v>6.4000000000000001E-2</v>
      </c>
      <c r="R363" s="199">
        <f>Q363*H363</f>
        <v>0.70399999999999996</v>
      </c>
      <c r="S363" s="199">
        <v>0</v>
      </c>
      <c r="T363" s="200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1" t="s">
        <v>135</v>
      </c>
      <c r="AT363" s="201" t="s">
        <v>132</v>
      </c>
      <c r="AU363" s="201" t="s">
        <v>85</v>
      </c>
      <c r="AY363" s="17" t="s">
        <v>130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17" t="s">
        <v>83</v>
      </c>
      <c r="BK363" s="202">
        <f>ROUND(I363*H363,2)</f>
        <v>0</v>
      </c>
      <c r="BL363" s="17" t="s">
        <v>136</v>
      </c>
      <c r="BM363" s="201" t="s">
        <v>746</v>
      </c>
    </row>
    <row r="364" spans="1:65" s="2" customFormat="1" ht="16.5" customHeight="1">
      <c r="A364" s="34"/>
      <c r="B364" s="35"/>
      <c r="C364" s="188" t="s">
        <v>747</v>
      </c>
      <c r="D364" s="188" t="s">
        <v>132</v>
      </c>
      <c r="E364" s="189" t="s">
        <v>748</v>
      </c>
      <c r="F364" s="190" t="s">
        <v>749</v>
      </c>
      <c r="G364" s="191" t="s">
        <v>165</v>
      </c>
      <c r="H364" s="192">
        <v>181.33500000000001</v>
      </c>
      <c r="I364" s="193"/>
      <c r="J364" s="194">
        <f>ROUND(I364*H364,2)</f>
        <v>0</v>
      </c>
      <c r="K364" s="195"/>
      <c r="L364" s="196"/>
      <c r="M364" s="197" t="s">
        <v>1</v>
      </c>
      <c r="N364" s="198" t="s">
        <v>40</v>
      </c>
      <c r="O364" s="71"/>
      <c r="P364" s="199">
        <f>O364*H364</f>
        <v>0</v>
      </c>
      <c r="Q364" s="199">
        <v>5.1499999999999997E-2</v>
      </c>
      <c r="R364" s="199">
        <f>Q364*H364</f>
        <v>9.3387525</v>
      </c>
      <c r="S364" s="199">
        <v>0</v>
      </c>
      <c r="T364" s="200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1" t="s">
        <v>135</v>
      </c>
      <c r="AT364" s="201" t="s">
        <v>132</v>
      </c>
      <c r="AU364" s="201" t="s">
        <v>85</v>
      </c>
      <c r="AY364" s="17" t="s">
        <v>130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7" t="s">
        <v>83</v>
      </c>
      <c r="BK364" s="202">
        <f>ROUND(I364*H364,2)</f>
        <v>0</v>
      </c>
      <c r="BL364" s="17" t="s">
        <v>136</v>
      </c>
      <c r="BM364" s="201" t="s">
        <v>750</v>
      </c>
    </row>
    <row r="365" spans="1:65" s="13" customFormat="1" ht="11.25">
      <c r="B365" s="203"/>
      <c r="C365" s="204"/>
      <c r="D365" s="205" t="s">
        <v>167</v>
      </c>
      <c r="E365" s="206" t="s">
        <v>1</v>
      </c>
      <c r="F365" s="207" t="s">
        <v>303</v>
      </c>
      <c r="G365" s="204"/>
      <c r="H365" s="206" t="s">
        <v>1</v>
      </c>
      <c r="I365" s="208"/>
      <c r="J365" s="204"/>
      <c r="K365" s="204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167</v>
      </c>
      <c r="AU365" s="213" t="s">
        <v>85</v>
      </c>
      <c r="AV365" s="13" t="s">
        <v>83</v>
      </c>
      <c r="AW365" s="13" t="s">
        <v>32</v>
      </c>
      <c r="AX365" s="13" t="s">
        <v>75</v>
      </c>
      <c r="AY365" s="213" t="s">
        <v>130</v>
      </c>
    </row>
    <row r="366" spans="1:65" s="13" customFormat="1" ht="11.25">
      <c r="B366" s="203"/>
      <c r="C366" s="204"/>
      <c r="D366" s="205" t="s">
        <v>167</v>
      </c>
      <c r="E366" s="206" t="s">
        <v>1</v>
      </c>
      <c r="F366" s="207" t="s">
        <v>609</v>
      </c>
      <c r="G366" s="204"/>
      <c r="H366" s="206" t="s">
        <v>1</v>
      </c>
      <c r="I366" s="208"/>
      <c r="J366" s="204"/>
      <c r="K366" s="204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167</v>
      </c>
      <c r="AU366" s="213" t="s">
        <v>85</v>
      </c>
      <c r="AV366" s="13" t="s">
        <v>83</v>
      </c>
      <c r="AW366" s="13" t="s">
        <v>32</v>
      </c>
      <c r="AX366" s="13" t="s">
        <v>75</v>
      </c>
      <c r="AY366" s="213" t="s">
        <v>130</v>
      </c>
    </row>
    <row r="367" spans="1:65" s="14" customFormat="1" ht="22.5">
      <c r="B367" s="214"/>
      <c r="C367" s="215"/>
      <c r="D367" s="205" t="s">
        <v>167</v>
      </c>
      <c r="E367" s="216" t="s">
        <v>231</v>
      </c>
      <c r="F367" s="217" t="s">
        <v>751</v>
      </c>
      <c r="G367" s="215"/>
      <c r="H367" s="218">
        <v>172.7</v>
      </c>
      <c r="I367" s="219"/>
      <c r="J367" s="215"/>
      <c r="K367" s="215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167</v>
      </c>
      <c r="AU367" s="224" t="s">
        <v>85</v>
      </c>
      <c r="AV367" s="14" t="s">
        <v>85</v>
      </c>
      <c r="AW367" s="14" t="s">
        <v>32</v>
      </c>
      <c r="AX367" s="14" t="s">
        <v>83</v>
      </c>
      <c r="AY367" s="224" t="s">
        <v>130</v>
      </c>
    </row>
    <row r="368" spans="1:65" s="14" customFormat="1" ht="11.25">
      <c r="B368" s="214"/>
      <c r="C368" s="215"/>
      <c r="D368" s="205" t="s">
        <v>167</v>
      </c>
      <c r="E368" s="215"/>
      <c r="F368" s="217" t="s">
        <v>752</v>
      </c>
      <c r="G368" s="215"/>
      <c r="H368" s="218">
        <v>181.33500000000001</v>
      </c>
      <c r="I368" s="219"/>
      <c r="J368" s="215"/>
      <c r="K368" s="215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167</v>
      </c>
      <c r="AU368" s="224" t="s">
        <v>85</v>
      </c>
      <c r="AV368" s="14" t="s">
        <v>85</v>
      </c>
      <c r="AW368" s="14" t="s">
        <v>4</v>
      </c>
      <c r="AX368" s="14" t="s">
        <v>83</v>
      </c>
      <c r="AY368" s="224" t="s">
        <v>130</v>
      </c>
    </row>
    <row r="369" spans="1:65" s="2" customFormat="1" ht="16.5" customHeight="1">
      <c r="A369" s="34"/>
      <c r="B369" s="35"/>
      <c r="C369" s="188" t="s">
        <v>753</v>
      </c>
      <c r="D369" s="188" t="s">
        <v>132</v>
      </c>
      <c r="E369" s="189" t="s">
        <v>754</v>
      </c>
      <c r="F369" s="190" t="s">
        <v>755</v>
      </c>
      <c r="G369" s="191" t="s">
        <v>165</v>
      </c>
      <c r="H369" s="192">
        <v>270.06</v>
      </c>
      <c r="I369" s="193"/>
      <c r="J369" s="194">
        <f>ROUND(I369*H369,2)</f>
        <v>0</v>
      </c>
      <c r="K369" s="195"/>
      <c r="L369" s="196"/>
      <c r="M369" s="197" t="s">
        <v>1</v>
      </c>
      <c r="N369" s="198" t="s">
        <v>40</v>
      </c>
      <c r="O369" s="71"/>
      <c r="P369" s="199">
        <f>O369*H369</f>
        <v>0</v>
      </c>
      <c r="Q369" s="199">
        <v>0.10199999999999999</v>
      </c>
      <c r="R369" s="199">
        <f>Q369*H369</f>
        <v>27.546119999999998</v>
      </c>
      <c r="S369" s="199">
        <v>0</v>
      </c>
      <c r="T369" s="200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1" t="s">
        <v>135</v>
      </c>
      <c r="AT369" s="201" t="s">
        <v>132</v>
      </c>
      <c r="AU369" s="201" t="s">
        <v>85</v>
      </c>
      <c r="AY369" s="17" t="s">
        <v>130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17" t="s">
        <v>83</v>
      </c>
      <c r="BK369" s="202">
        <f>ROUND(I369*H369,2)</f>
        <v>0</v>
      </c>
      <c r="BL369" s="17" t="s">
        <v>136</v>
      </c>
      <c r="BM369" s="201" t="s">
        <v>756</v>
      </c>
    </row>
    <row r="370" spans="1:65" s="13" customFormat="1" ht="11.25">
      <c r="B370" s="203"/>
      <c r="C370" s="204"/>
      <c r="D370" s="205" t="s">
        <v>167</v>
      </c>
      <c r="E370" s="206" t="s">
        <v>1</v>
      </c>
      <c r="F370" s="207" t="s">
        <v>303</v>
      </c>
      <c r="G370" s="204"/>
      <c r="H370" s="206" t="s">
        <v>1</v>
      </c>
      <c r="I370" s="208"/>
      <c r="J370" s="204"/>
      <c r="K370" s="204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167</v>
      </c>
      <c r="AU370" s="213" t="s">
        <v>85</v>
      </c>
      <c r="AV370" s="13" t="s">
        <v>83</v>
      </c>
      <c r="AW370" s="13" t="s">
        <v>32</v>
      </c>
      <c r="AX370" s="13" t="s">
        <v>75</v>
      </c>
      <c r="AY370" s="213" t="s">
        <v>130</v>
      </c>
    </row>
    <row r="371" spans="1:65" s="13" customFormat="1" ht="11.25">
      <c r="B371" s="203"/>
      <c r="C371" s="204"/>
      <c r="D371" s="205" t="s">
        <v>167</v>
      </c>
      <c r="E371" s="206" t="s">
        <v>1</v>
      </c>
      <c r="F371" s="207" t="s">
        <v>609</v>
      </c>
      <c r="G371" s="204"/>
      <c r="H371" s="206" t="s">
        <v>1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167</v>
      </c>
      <c r="AU371" s="213" t="s">
        <v>85</v>
      </c>
      <c r="AV371" s="13" t="s">
        <v>83</v>
      </c>
      <c r="AW371" s="13" t="s">
        <v>32</v>
      </c>
      <c r="AX371" s="13" t="s">
        <v>75</v>
      </c>
      <c r="AY371" s="213" t="s">
        <v>130</v>
      </c>
    </row>
    <row r="372" spans="1:65" s="14" customFormat="1" ht="22.5">
      <c r="B372" s="214"/>
      <c r="C372" s="215"/>
      <c r="D372" s="205" t="s">
        <v>167</v>
      </c>
      <c r="E372" s="216" t="s">
        <v>229</v>
      </c>
      <c r="F372" s="217" t="s">
        <v>757</v>
      </c>
      <c r="G372" s="215"/>
      <c r="H372" s="218">
        <v>257.2</v>
      </c>
      <c r="I372" s="219"/>
      <c r="J372" s="215"/>
      <c r="K372" s="215"/>
      <c r="L372" s="220"/>
      <c r="M372" s="221"/>
      <c r="N372" s="222"/>
      <c r="O372" s="222"/>
      <c r="P372" s="222"/>
      <c r="Q372" s="222"/>
      <c r="R372" s="222"/>
      <c r="S372" s="222"/>
      <c r="T372" s="223"/>
      <c r="AT372" s="224" t="s">
        <v>167</v>
      </c>
      <c r="AU372" s="224" t="s">
        <v>85</v>
      </c>
      <c r="AV372" s="14" t="s">
        <v>85</v>
      </c>
      <c r="AW372" s="14" t="s">
        <v>32</v>
      </c>
      <c r="AX372" s="14" t="s">
        <v>83</v>
      </c>
      <c r="AY372" s="224" t="s">
        <v>130</v>
      </c>
    </row>
    <row r="373" spans="1:65" s="14" customFormat="1" ht="11.25">
      <c r="B373" s="214"/>
      <c r="C373" s="215"/>
      <c r="D373" s="205" t="s">
        <v>167</v>
      </c>
      <c r="E373" s="215"/>
      <c r="F373" s="217" t="s">
        <v>758</v>
      </c>
      <c r="G373" s="215"/>
      <c r="H373" s="218">
        <v>270.06</v>
      </c>
      <c r="I373" s="219"/>
      <c r="J373" s="215"/>
      <c r="K373" s="215"/>
      <c r="L373" s="220"/>
      <c r="M373" s="221"/>
      <c r="N373" s="222"/>
      <c r="O373" s="222"/>
      <c r="P373" s="222"/>
      <c r="Q373" s="222"/>
      <c r="R373" s="222"/>
      <c r="S373" s="222"/>
      <c r="T373" s="223"/>
      <c r="AT373" s="224" t="s">
        <v>167</v>
      </c>
      <c r="AU373" s="224" t="s">
        <v>85</v>
      </c>
      <c r="AV373" s="14" t="s">
        <v>85</v>
      </c>
      <c r="AW373" s="14" t="s">
        <v>4</v>
      </c>
      <c r="AX373" s="14" t="s">
        <v>83</v>
      </c>
      <c r="AY373" s="224" t="s">
        <v>130</v>
      </c>
    </row>
    <row r="374" spans="1:65" s="2" customFormat="1" ht="24.2" customHeight="1">
      <c r="A374" s="34"/>
      <c r="B374" s="35"/>
      <c r="C374" s="236" t="s">
        <v>759</v>
      </c>
      <c r="D374" s="236" t="s">
        <v>214</v>
      </c>
      <c r="E374" s="237" t="s">
        <v>760</v>
      </c>
      <c r="F374" s="238" t="s">
        <v>761</v>
      </c>
      <c r="G374" s="239" t="s">
        <v>102</v>
      </c>
      <c r="H374" s="240">
        <v>13.8</v>
      </c>
      <c r="I374" s="241"/>
      <c r="J374" s="242">
        <f>ROUND(I374*H374,2)</f>
        <v>0</v>
      </c>
      <c r="K374" s="243"/>
      <c r="L374" s="39"/>
      <c r="M374" s="244" t="s">
        <v>1</v>
      </c>
      <c r="N374" s="245" t="s">
        <v>40</v>
      </c>
      <c r="O374" s="71"/>
      <c r="P374" s="199">
        <f>O374*H374</f>
        <v>0</v>
      </c>
      <c r="Q374" s="199">
        <v>0</v>
      </c>
      <c r="R374" s="199">
        <f>Q374*H374</f>
        <v>0</v>
      </c>
      <c r="S374" s="199">
        <v>0</v>
      </c>
      <c r="T374" s="200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01" t="s">
        <v>136</v>
      </c>
      <c r="AT374" s="201" t="s">
        <v>214</v>
      </c>
      <c r="AU374" s="201" t="s">
        <v>85</v>
      </c>
      <c r="AY374" s="17" t="s">
        <v>130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17" t="s">
        <v>83</v>
      </c>
      <c r="BK374" s="202">
        <f>ROUND(I374*H374,2)</f>
        <v>0</v>
      </c>
      <c r="BL374" s="17" t="s">
        <v>136</v>
      </c>
      <c r="BM374" s="201" t="s">
        <v>762</v>
      </c>
    </row>
    <row r="375" spans="1:65" s="14" customFormat="1" ht="11.25">
      <c r="B375" s="214"/>
      <c r="C375" s="215"/>
      <c r="D375" s="205" t="s">
        <v>167</v>
      </c>
      <c r="E375" s="216" t="s">
        <v>1</v>
      </c>
      <c r="F375" s="217" t="s">
        <v>247</v>
      </c>
      <c r="G375" s="215"/>
      <c r="H375" s="218">
        <v>13.8</v>
      </c>
      <c r="I375" s="219"/>
      <c r="J375" s="215"/>
      <c r="K375" s="215"/>
      <c r="L375" s="220"/>
      <c r="M375" s="221"/>
      <c r="N375" s="222"/>
      <c r="O375" s="222"/>
      <c r="P375" s="222"/>
      <c r="Q375" s="222"/>
      <c r="R375" s="222"/>
      <c r="S375" s="222"/>
      <c r="T375" s="223"/>
      <c r="AT375" s="224" t="s">
        <v>167</v>
      </c>
      <c r="AU375" s="224" t="s">
        <v>85</v>
      </c>
      <c r="AV375" s="14" t="s">
        <v>85</v>
      </c>
      <c r="AW375" s="14" t="s">
        <v>32</v>
      </c>
      <c r="AX375" s="14" t="s">
        <v>83</v>
      </c>
      <c r="AY375" s="224" t="s">
        <v>130</v>
      </c>
    </row>
    <row r="376" spans="1:65" s="2" customFormat="1" ht="21.75" customHeight="1">
      <c r="A376" s="34"/>
      <c r="B376" s="35"/>
      <c r="C376" s="236" t="s">
        <v>763</v>
      </c>
      <c r="D376" s="236" t="s">
        <v>214</v>
      </c>
      <c r="E376" s="237" t="s">
        <v>764</v>
      </c>
      <c r="F376" s="238" t="s">
        <v>765</v>
      </c>
      <c r="G376" s="239" t="s">
        <v>102</v>
      </c>
      <c r="H376" s="240">
        <v>13.8</v>
      </c>
      <c r="I376" s="241"/>
      <c r="J376" s="242">
        <f>ROUND(I376*H376,2)</f>
        <v>0</v>
      </c>
      <c r="K376" s="243"/>
      <c r="L376" s="39"/>
      <c r="M376" s="244" t="s">
        <v>1</v>
      </c>
      <c r="N376" s="245" t="s">
        <v>40</v>
      </c>
      <c r="O376" s="71"/>
      <c r="P376" s="199">
        <f>O376*H376</f>
        <v>0</v>
      </c>
      <c r="Q376" s="199">
        <v>0</v>
      </c>
      <c r="R376" s="199">
        <f>Q376*H376</f>
        <v>0</v>
      </c>
      <c r="S376" s="199">
        <v>0</v>
      </c>
      <c r="T376" s="200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01" t="s">
        <v>136</v>
      </c>
      <c r="AT376" s="201" t="s">
        <v>214</v>
      </c>
      <c r="AU376" s="201" t="s">
        <v>85</v>
      </c>
      <c r="AY376" s="17" t="s">
        <v>130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17" t="s">
        <v>83</v>
      </c>
      <c r="BK376" s="202">
        <f>ROUND(I376*H376,2)</f>
        <v>0</v>
      </c>
      <c r="BL376" s="17" t="s">
        <v>136</v>
      </c>
      <c r="BM376" s="201" t="s">
        <v>766</v>
      </c>
    </row>
    <row r="377" spans="1:65" s="13" customFormat="1" ht="11.25">
      <c r="B377" s="203"/>
      <c r="C377" s="204"/>
      <c r="D377" s="205" t="s">
        <v>167</v>
      </c>
      <c r="E377" s="206" t="s">
        <v>1</v>
      </c>
      <c r="F377" s="207" t="s">
        <v>303</v>
      </c>
      <c r="G377" s="204"/>
      <c r="H377" s="206" t="s">
        <v>1</v>
      </c>
      <c r="I377" s="208"/>
      <c r="J377" s="204"/>
      <c r="K377" s="204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167</v>
      </c>
      <c r="AU377" s="213" t="s">
        <v>85</v>
      </c>
      <c r="AV377" s="13" t="s">
        <v>83</v>
      </c>
      <c r="AW377" s="13" t="s">
        <v>32</v>
      </c>
      <c r="AX377" s="13" t="s">
        <v>75</v>
      </c>
      <c r="AY377" s="213" t="s">
        <v>130</v>
      </c>
    </row>
    <row r="378" spans="1:65" s="14" customFormat="1" ht="11.25">
      <c r="B378" s="214"/>
      <c r="C378" s="215"/>
      <c r="D378" s="205" t="s">
        <v>167</v>
      </c>
      <c r="E378" s="216" t="s">
        <v>247</v>
      </c>
      <c r="F378" s="217" t="s">
        <v>767</v>
      </c>
      <c r="G378" s="215"/>
      <c r="H378" s="218">
        <v>13.8</v>
      </c>
      <c r="I378" s="219"/>
      <c r="J378" s="215"/>
      <c r="K378" s="215"/>
      <c r="L378" s="220"/>
      <c r="M378" s="221"/>
      <c r="N378" s="222"/>
      <c r="O378" s="222"/>
      <c r="P378" s="222"/>
      <c r="Q378" s="222"/>
      <c r="R378" s="222"/>
      <c r="S378" s="222"/>
      <c r="T378" s="223"/>
      <c r="AT378" s="224" t="s">
        <v>167</v>
      </c>
      <c r="AU378" s="224" t="s">
        <v>85</v>
      </c>
      <c r="AV378" s="14" t="s">
        <v>85</v>
      </c>
      <c r="AW378" s="14" t="s">
        <v>32</v>
      </c>
      <c r="AX378" s="14" t="s">
        <v>83</v>
      </c>
      <c r="AY378" s="224" t="s">
        <v>130</v>
      </c>
    </row>
    <row r="379" spans="1:65" s="2" customFormat="1" ht="16.5" customHeight="1">
      <c r="A379" s="34"/>
      <c r="B379" s="35"/>
      <c r="C379" s="236" t="s">
        <v>768</v>
      </c>
      <c r="D379" s="236" t="s">
        <v>214</v>
      </c>
      <c r="E379" s="237" t="s">
        <v>769</v>
      </c>
      <c r="F379" s="238" t="s">
        <v>770</v>
      </c>
      <c r="G379" s="239" t="s">
        <v>227</v>
      </c>
      <c r="H379" s="240">
        <v>1052.5</v>
      </c>
      <c r="I379" s="241"/>
      <c r="J379" s="242">
        <f>ROUND(I379*H379,2)</f>
        <v>0</v>
      </c>
      <c r="K379" s="243"/>
      <c r="L379" s="39"/>
      <c r="M379" s="244" t="s">
        <v>1</v>
      </c>
      <c r="N379" s="245" t="s">
        <v>40</v>
      </c>
      <c r="O379" s="71"/>
      <c r="P379" s="199">
        <f>O379*H379</f>
        <v>0</v>
      </c>
      <c r="Q379" s="199">
        <v>0</v>
      </c>
      <c r="R379" s="199">
        <f>Q379*H379</f>
        <v>0</v>
      </c>
      <c r="S379" s="199">
        <v>0.02</v>
      </c>
      <c r="T379" s="200">
        <f>S379*H379</f>
        <v>21.05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1" t="s">
        <v>136</v>
      </c>
      <c r="AT379" s="201" t="s">
        <v>214</v>
      </c>
      <c r="AU379" s="201" t="s">
        <v>85</v>
      </c>
      <c r="AY379" s="17" t="s">
        <v>130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17" t="s">
        <v>83</v>
      </c>
      <c r="BK379" s="202">
        <f>ROUND(I379*H379,2)</f>
        <v>0</v>
      </c>
      <c r="BL379" s="17" t="s">
        <v>136</v>
      </c>
      <c r="BM379" s="201" t="s">
        <v>771</v>
      </c>
    </row>
    <row r="380" spans="1:65" s="14" customFormat="1" ht="11.25">
      <c r="B380" s="214"/>
      <c r="C380" s="215"/>
      <c r="D380" s="205" t="s">
        <v>167</v>
      </c>
      <c r="E380" s="216" t="s">
        <v>1</v>
      </c>
      <c r="F380" s="217" t="s">
        <v>458</v>
      </c>
      <c r="G380" s="215"/>
      <c r="H380" s="218">
        <v>1052.5</v>
      </c>
      <c r="I380" s="219"/>
      <c r="J380" s="215"/>
      <c r="K380" s="215"/>
      <c r="L380" s="220"/>
      <c r="M380" s="221"/>
      <c r="N380" s="222"/>
      <c r="O380" s="222"/>
      <c r="P380" s="222"/>
      <c r="Q380" s="222"/>
      <c r="R380" s="222"/>
      <c r="S380" s="222"/>
      <c r="T380" s="223"/>
      <c r="AT380" s="224" t="s">
        <v>167</v>
      </c>
      <c r="AU380" s="224" t="s">
        <v>85</v>
      </c>
      <c r="AV380" s="14" t="s">
        <v>85</v>
      </c>
      <c r="AW380" s="14" t="s">
        <v>32</v>
      </c>
      <c r="AX380" s="14" t="s">
        <v>83</v>
      </c>
      <c r="AY380" s="224" t="s">
        <v>130</v>
      </c>
    </row>
    <row r="381" spans="1:65" s="2" customFormat="1" ht="24.2" customHeight="1">
      <c r="A381" s="34"/>
      <c r="B381" s="35"/>
      <c r="C381" s="188" t="s">
        <v>772</v>
      </c>
      <c r="D381" s="188" t="s">
        <v>132</v>
      </c>
      <c r="E381" s="189" t="s">
        <v>773</v>
      </c>
      <c r="F381" s="190" t="s">
        <v>774</v>
      </c>
      <c r="G381" s="191" t="s">
        <v>134</v>
      </c>
      <c r="H381" s="192">
        <v>2</v>
      </c>
      <c r="I381" s="193"/>
      <c r="J381" s="194">
        <f>ROUND(I381*H381,2)</f>
        <v>0</v>
      </c>
      <c r="K381" s="195"/>
      <c r="L381" s="196"/>
      <c r="M381" s="197" t="s">
        <v>1</v>
      </c>
      <c r="N381" s="198" t="s">
        <v>40</v>
      </c>
      <c r="O381" s="71"/>
      <c r="P381" s="199">
        <f>O381*H381</f>
        <v>0</v>
      </c>
      <c r="Q381" s="199">
        <v>0</v>
      </c>
      <c r="R381" s="199">
        <f>Q381*H381</f>
        <v>0</v>
      </c>
      <c r="S381" s="199">
        <v>0</v>
      </c>
      <c r="T381" s="200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1" t="s">
        <v>135</v>
      </c>
      <c r="AT381" s="201" t="s">
        <v>132</v>
      </c>
      <c r="AU381" s="201" t="s">
        <v>85</v>
      </c>
      <c r="AY381" s="17" t="s">
        <v>130</v>
      </c>
      <c r="BE381" s="202">
        <f>IF(N381="základní",J381,0)</f>
        <v>0</v>
      </c>
      <c r="BF381" s="202">
        <f>IF(N381="snížená",J381,0)</f>
        <v>0</v>
      </c>
      <c r="BG381" s="202">
        <f>IF(N381="zákl. přenesená",J381,0)</f>
        <v>0</v>
      </c>
      <c r="BH381" s="202">
        <f>IF(N381="sníž. přenesená",J381,0)</f>
        <v>0</v>
      </c>
      <c r="BI381" s="202">
        <f>IF(N381="nulová",J381,0)</f>
        <v>0</v>
      </c>
      <c r="BJ381" s="17" t="s">
        <v>83</v>
      </c>
      <c r="BK381" s="202">
        <f>ROUND(I381*H381,2)</f>
        <v>0</v>
      </c>
      <c r="BL381" s="17" t="s">
        <v>136</v>
      </c>
      <c r="BM381" s="201" t="s">
        <v>775</v>
      </c>
    </row>
    <row r="382" spans="1:65" s="12" customFormat="1" ht="22.9" customHeight="1">
      <c r="B382" s="172"/>
      <c r="C382" s="173"/>
      <c r="D382" s="174" t="s">
        <v>74</v>
      </c>
      <c r="E382" s="186" t="s">
        <v>776</v>
      </c>
      <c r="F382" s="186" t="s">
        <v>777</v>
      </c>
      <c r="G382" s="173"/>
      <c r="H382" s="173"/>
      <c r="I382" s="176"/>
      <c r="J382" s="187">
        <f>BK382</f>
        <v>0</v>
      </c>
      <c r="K382" s="173"/>
      <c r="L382" s="178"/>
      <c r="M382" s="179"/>
      <c r="N382" s="180"/>
      <c r="O382" s="180"/>
      <c r="P382" s="181">
        <f>SUM(P383:P392)</f>
        <v>0</v>
      </c>
      <c r="Q382" s="180"/>
      <c r="R382" s="181">
        <f>SUM(R383:R392)</f>
        <v>0</v>
      </c>
      <c r="S382" s="180"/>
      <c r="T382" s="182">
        <f>SUM(T383:T392)</f>
        <v>0</v>
      </c>
      <c r="AR382" s="183" t="s">
        <v>83</v>
      </c>
      <c r="AT382" s="184" t="s">
        <v>74</v>
      </c>
      <c r="AU382" s="184" t="s">
        <v>83</v>
      </c>
      <c r="AY382" s="183" t="s">
        <v>130</v>
      </c>
      <c r="BK382" s="185">
        <f>SUM(BK383:BK392)</f>
        <v>0</v>
      </c>
    </row>
    <row r="383" spans="1:65" s="2" customFormat="1" ht="16.5" customHeight="1">
      <c r="A383" s="34"/>
      <c r="B383" s="35"/>
      <c r="C383" s="236" t="s">
        <v>778</v>
      </c>
      <c r="D383" s="236" t="s">
        <v>214</v>
      </c>
      <c r="E383" s="237" t="s">
        <v>779</v>
      </c>
      <c r="F383" s="238" t="s">
        <v>780</v>
      </c>
      <c r="G383" s="239" t="s">
        <v>420</v>
      </c>
      <c r="H383" s="240">
        <v>728.79200000000003</v>
      </c>
      <c r="I383" s="241"/>
      <c r="J383" s="242">
        <f>ROUND(I383*H383,2)</f>
        <v>0</v>
      </c>
      <c r="K383" s="243"/>
      <c r="L383" s="39"/>
      <c r="M383" s="244" t="s">
        <v>1</v>
      </c>
      <c r="N383" s="245" t="s">
        <v>40</v>
      </c>
      <c r="O383" s="71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01" t="s">
        <v>136</v>
      </c>
      <c r="AT383" s="201" t="s">
        <v>214</v>
      </c>
      <c r="AU383" s="201" t="s">
        <v>85</v>
      </c>
      <c r="AY383" s="17" t="s">
        <v>130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17" t="s">
        <v>83</v>
      </c>
      <c r="BK383" s="202">
        <f>ROUND(I383*H383,2)</f>
        <v>0</v>
      </c>
      <c r="BL383" s="17" t="s">
        <v>136</v>
      </c>
      <c r="BM383" s="201" t="s">
        <v>781</v>
      </c>
    </row>
    <row r="384" spans="1:65" s="2" customFormat="1" ht="24.2" customHeight="1">
      <c r="A384" s="34"/>
      <c r="B384" s="35"/>
      <c r="C384" s="236" t="s">
        <v>782</v>
      </c>
      <c r="D384" s="236" t="s">
        <v>214</v>
      </c>
      <c r="E384" s="237" t="s">
        <v>783</v>
      </c>
      <c r="F384" s="238" t="s">
        <v>784</v>
      </c>
      <c r="G384" s="239" t="s">
        <v>420</v>
      </c>
      <c r="H384" s="240">
        <v>728.79200000000003</v>
      </c>
      <c r="I384" s="241"/>
      <c r="J384" s="242">
        <f>ROUND(I384*H384,2)</f>
        <v>0</v>
      </c>
      <c r="K384" s="243"/>
      <c r="L384" s="39"/>
      <c r="M384" s="244" t="s">
        <v>1</v>
      </c>
      <c r="N384" s="245" t="s">
        <v>40</v>
      </c>
      <c r="O384" s="71"/>
      <c r="P384" s="199">
        <f>O384*H384</f>
        <v>0</v>
      </c>
      <c r="Q384" s="199">
        <v>0</v>
      </c>
      <c r="R384" s="199">
        <f>Q384*H384</f>
        <v>0</v>
      </c>
      <c r="S384" s="199">
        <v>0</v>
      </c>
      <c r="T384" s="200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1" t="s">
        <v>136</v>
      </c>
      <c r="AT384" s="201" t="s">
        <v>214</v>
      </c>
      <c r="AU384" s="201" t="s">
        <v>85</v>
      </c>
      <c r="AY384" s="17" t="s">
        <v>130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7" t="s">
        <v>83</v>
      </c>
      <c r="BK384" s="202">
        <f>ROUND(I384*H384,2)</f>
        <v>0</v>
      </c>
      <c r="BL384" s="17" t="s">
        <v>136</v>
      </c>
      <c r="BM384" s="201" t="s">
        <v>785</v>
      </c>
    </row>
    <row r="385" spans="1:65" s="2" customFormat="1" ht="24.2" customHeight="1">
      <c r="A385" s="34"/>
      <c r="B385" s="35"/>
      <c r="C385" s="236" t="s">
        <v>786</v>
      </c>
      <c r="D385" s="236" t="s">
        <v>214</v>
      </c>
      <c r="E385" s="237" t="s">
        <v>787</v>
      </c>
      <c r="F385" s="238" t="s">
        <v>788</v>
      </c>
      <c r="G385" s="239" t="s">
        <v>420</v>
      </c>
      <c r="H385" s="240">
        <v>17491.008000000002</v>
      </c>
      <c r="I385" s="241"/>
      <c r="J385" s="242">
        <f>ROUND(I385*H385,2)</f>
        <v>0</v>
      </c>
      <c r="K385" s="243"/>
      <c r="L385" s="39"/>
      <c r="M385" s="244" t="s">
        <v>1</v>
      </c>
      <c r="N385" s="245" t="s">
        <v>40</v>
      </c>
      <c r="O385" s="71"/>
      <c r="P385" s="199">
        <f>O385*H385</f>
        <v>0</v>
      </c>
      <c r="Q385" s="199">
        <v>0</v>
      </c>
      <c r="R385" s="199">
        <f>Q385*H385</f>
        <v>0</v>
      </c>
      <c r="S385" s="199">
        <v>0</v>
      </c>
      <c r="T385" s="200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1" t="s">
        <v>136</v>
      </c>
      <c r="AT385" s="201" t="s">
        <v>214</v>
      </c>
      <c r="AU385" s="201" t="s">
        <v>85</v>
      </c>
      <c r="AY385" s="17" t="s">
        <v>130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17" t="s">
        <v>83</v>
      </c>
      <c r="BK385" s="202">
        <f>ROUND(I385*H385,2)</f>
        <v>0</v>
      </c>
      <c r="BL385" s="17" t="s">
        <v>136</v>
      </c>
      <c r="BM385" s="201" t="s">
        <v>789</v>
      </c>
    </row>
    <row r="386" spans="1:65" s="14" customFormat="1" ht="11.25">
      <c r="B386" s="214"/>
      <c r="C386" s="215"/>
      <c r="D386" s="205" t="s">
        <v>167</v>
      </c>
      <c r="E386" s="215"/>
      <c r="F386" s="217" t="s">
        <v>790</v>
      </c>
      <c r="G386" s="215"/>
      <c r="H386" s="218">
        <v>17491.008000000002</v>
      </c>
      <c r="I386" s="219"/>
      <c r="J386" s="215"/>
      <c r="K386" s="215"/>
      <c r="L386" s="220"/>
      <c r="M386" s="221"/>
      <c r="N386" s="222"/>
      <c r="O386" s="222"/>
      <c r="P386" s="222"/>
      <c r="Q386" s="222"/>
      <c r="R386" s="222"/>
      <c r="S386" s="222"/>
      <c r="T386" s="223"/>
      <c r="AT386" s="224" t="s">
        <v>167</v>
      </c>
      <c r="AU386" s="224" t="s">
        <v>85</v>
      </c>
      <c r="AV386" s="14" t="s">
        <v>85</v>
      </c>
      <c r="AW386" s="14" t="s">
        <v>4</v>
      </c>
      <c r="AX386" s="14" t="s">
        <v>83</v>
      </c>
      <c r="AY386" s="224" t="s">
        <v>130</v>
      </c>
    </row>
    <row r="387" spans="1:65" s="2" customFormat="1" ht="33" customHeight="1">
      <c r="A387" s="34"/>
      <c r="B387" s="35"/>
      <c r="C387" s="236" t="s">
        <v>791</v>
      </c>
      <c r="D387" s="236" t="s">
        <v>214</v>
      </c>
      <c r="E387" s="237" t="s">
        <v>792</v>
      </c>
      <c r="F387" s="238" t="s">
        <v>793</v>
      </c>
      <c r="G387" s="239" t="s">
        <v>420</v>
      </c>
      <c r="H387" s="240">
        <v>195.99299999999999</v>
      </c>
      <c r="I387" s="241"/>
      <c r="J387" s="242">
        <f>ROUND(I387*H387,2)</f>
        <v>0</v>
      </c>
      <c r="K387" s="243"/>
      <c r="L387" s="39"/>
      <c r="M387" s="244" t="s">
        <v>1</v>
      </c>
      <c r="N387" s="245" t="s">
        <v>40</v>
      </c>
      <c r="O387" s="71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1" t="s">
        <v>136</v>
      </c>
      <c r="AT387" s="201" t="s">
        <v>214</v>
      </c>
      <c r="AU387" s="201" t="s">
        <v>85</v>
      </c>
      <c r="AY387" s="17" t="s">
        <v>130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7" t="s">
        <v>83</v>
      </c>
      <c r="BK387" s="202">
        <f>ROUND(I387*H387,2)</f>
        <v>0</v>
      </c>
      <c r="BL387" s="17" t="s">
        <v>136</v>
      </c>
      <c r="BM387" s="201" t="s">
        <v>794</v>
      </c>
    </row>
    <row r="388" spans="1:65" s="14" customFormat="1" ht="11.25">
      <c r="B388" s="214"/>
      <c r="C388" s="215"/>
      <c r="D388" s="205" t="s">
        <v>167</v>
      </c>
      <c r="E388" s="216" t="s">
        <v>1</v>
      </c>
      <c r="F388" s="217" t="s">
        <v>795</v>
      </c>
      <c r="G388" s="215"/>
      <c r="H388" s="218">
        <v>195.99299999999999</v>
      </c>
      <c r="I388" s="219"/>
      <c r="J388" s="215"/>
      <c r="K388" s="215"/>
      <c r="L388" s="220"/>
      <c r="M388" s="221"/>
      <c r="N388" s="222"/>
      <c r="O388" s="222"/>
      <c r="P388" s="222"/>
      <c r="Q388" s="222"/>
      <c r="R388" s="222"/>
      <c r="S388" s="222"/>
      <c r="T388" s="223"/>
      <c r="AT388" s="224" t="s">
        <v>167</v>
      </c>
      <c r="AU388" s="224" t="s">
        <v>85</v>
      </c>
      <c r="AV388" s="14" t="s">
        <v>85</v>
      </c>
      <c r="AW388" s="14" t="s">
        <v>32</v>
      </c>
      <c r="AX388" s="14" t="s">
        <v>83</v>
      </c>
      <c r="AY388" s="224" t="s">
        <v>130</v>
      </c>
    </row>
    <row r="389" spans="1:65" s="2" customFormat="1" ht="33" customHeight="1">
      <c r="A389" s="34"/>
      <c r="B389" s="35"/>
      <c r="C389" s="236" t="s">
        <v>796</v>
      </c>
      <c r="D389" s="236" t="s">
        <v>214</v>
      </c>
      <c r="E389" s="237" t="s">
        <v>797</v>
      </c>
      <c r="F389" s="238" t="s">
        <v>798</v>
      </c>
      <c r="G389" s="239" t="s">
        <v>420</v>
      </c>
      <c r="H389" s="240">
        <v>373.10500000000002</v>
      </c>
      <c r="I389" s="241"/>
      <c r="J389" s="242">
        <f>ROUND(I389*H389,2)</f>
        <v>0</v>
      </c>
      <c r="K389" s="243"/>
      <c r="L389" s="39"/>
      <c r="M389" s="244" t="s">
        <v>1</v>
      </c>
      <c r="N389" s="245" t="s">
        <v>40</v>
      </c>
      <c r="O389" s="71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1" t="s">
        <v>136</v>
      </c>
      <c r="AT389" s="201" t="s">
        <v>214</v>
      </c>
      <c r="AU389" s="201" t="s">
        <v>85</v>
      </c>
      <c r="AY389" s="17" t="s">
        <v>130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17" t="s">
        <v>83</v>
      </c>
      <c r="BK389" s="202">
        <f>ROUND(I389*H389,2)</f>
        <v>0</v>
      </c>
      <c r="BL389" s="17" t="s">
        <v>136</v>
      </c>
      <c r="BM389" s="201" t="s">
        <v>799</v>
      </c>
    </row>
    <row r="390" spans="1:65" s="14" customFormat="1" ht="11.25">
      <c r="B390" s="214"/>
      <c r="C390" s="215"/>
      <c r="D390" s="205" t="s">
        <v>167</v>
      </c>
      <c r="E390" s="216" t="s">
        <v>1</v>
      </c>
      <c r="F390" s="217" t="s">
        <v>800</v>
      </c>
      <c r="G390" s="215"/>
      <c r="H390" s="218">
        <v>373.10500000000002</v>
      </c>
      <c r="I390" s="219"/>
      <c r="J390" s="215"/>
      <c r="K390" s="215"/>
      <c r="L390" s="220"/>
      <c r="M390" s="221"/>
      <c r="N390" s="222"/>
      <c r="O390" s="222"/>
      <c r="P390" s="222"/>
      <c r="Q390" s="222"/>
      <c r="R390" s="222"/>
      <c r="S390" s="222"/>
      <c r="T390" s="223"/>
      <c r="AT390" s="224" t="s">
        <v>167</v>
      </c>
      <c r="AU390" s="224" t="s">
        <v>85</v>
      </c>
      <c r="AV390" s="14" t="s">
        <v>85</v>
      </c>
      <c r="AW390" s="14" t="s">
        <v>32</v>
      </c>
      <c r="AX390" s="14" t="s">
        <v>83</v>
      </c>
      <c r="AY390" s="224" t="s">
        <v>130</v>
      </c>
    </row>
    <row r="391" spans="1:65" s="2" customFormat="1" ht="24.2" customHeight="1">
      <c r="A391" s="34"/>
      <c r="B391" s="35"/>
      <c r="C391" s="236" t="s">
        <v>801</v>
      </c>
      <c r="D391" s="236" t="s">
        <v>214</v>
      </c>
      <c r="E391" s="237" t="s">
        <v>802</v>
      </c>
      <c r="F391" s="238" t="s">
        <v>803</v>
      </c>
      <c r="G391" s="239" t="s">
        <v>420</v>
      </c>
      <c r="H391" s="240">
        <v>138.64500000000001</v>
      </c>
      <c r="I391" s="241"/>
      <c r="J391" s="242">
        <f>ROUND(I391*H391,2)</f>
        <v>0</v>
      </c>
      <c r="K391" s="243"/>
      <c r="L391" s="39"/>
      <c r="M391" s="244" t="s">
        <v>1</v>
      </c>
      <c r="N391" s="245" t="s">
        <v>40</v>
      </c>
      <c r="O391" s="71"/>
      <c r="P391" s="199">
        <f>O391*H391</f>
        <v>0</v>
      </c>
      <c r="Q391" s="199">
        <v>0</v>
      </c>
      <c r="R391" s="199">
        <f>Q391*H391</f>
        <v>0</v>
      </c>
      <c r="S391" s="199">
        <v>0</v>
      </c>
      <c r="T391" s="200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1" t="s">
        <v>136</v>
      </c>
      <c r="AT391" s="201" t="s">
        <v>214</v>
      </c>
      <c r="AU391" s="201" t="s">
        <v>85</v>
      </c>
      <c r="AY391" s="17" t="s">
        <v>130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17" t="s">
        <v>83</v>
      </c>
      <c r="BK391" s="202">
        <f>ROUND(I391*H391,2)</f>
        <v>0</v>
      </c>
      <c r="BL391" s="17" t="s">
        <v>136</v>
      </c>
      <c r="BM391" s="201" t="s">
        <v>804</v>
      </c>
    </row>
    <row r="392" spans="1:65" s="14" customFormat="1" ht="11.25">
      <c r="B392" s="214"/>
      <c r="C392" s="215"/>
      <c r="D392" s="205" t="s">
        <v>167</v>
      </c>
      <c r="E392" s="216" t="s">
        <v>1</v>
      </c>
      <c r="F392" s="217" t="s">
        <v>805</v>
      </c>
      <c r="G392" s="215"/>
      <c r="H392" s="218">
        <v>138.64500000000001</v>
      </c>
      <c r="I392" s="219"/>
      <c r="J392" s="215"/>
      <c r="K392" s="215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167</v>
      </c>
      <c r="AU392" s="224" t="s">
        <v>85</v>
      </c>
      <c r="AV392" s="14" t="s">
        <v>85</v>
      </c>
      <c r="AW392" s="14" t="s">
        <v>32</v>
      </c>
      <c r="AX392" s="14" t="s">
        <v>83</v>
      </c>
      <c r="AY392" s="224" t="s">
        <v>130</v>
      </c>
    </row>
    <row r="393" spans="1:65" s="12" customFormat="1" ht="22.9" customHeight="1">
      <c r="B393" s="172"/>
      <c r="C393" s="173"/>
      <c r="D393" s="174" t="s">
        <v>74</v>
      </c>
      <c r="E393" s="186" t="s">
        <v>806</v>
      </c>
      <c r="F393" s="186" t="s">
        <v>807</v>
      </c>
      <c r="G393" s="173"/>
      <c r="H393" s="173"/>
      <c r="I393" s="176"/>
      <c r="J393" s="187">
        <f>BK393</f>
        <v>0</v>
      </c>
      <c r="K393" s="173"/>
      <c r="L393" s="178"/>
      <c r="M393" s="179"/>
      <c r="N393" s="180"/>
      <c r="O393" s="180"/>
      <c r="P393" s="181">
        <f>P394</f>
        <v>0</v>
      </c>
      <c r="Q393" s="180"/>
      <c r="R393" s="181">
        <f>R394</f>
        <v>0</v>
      </c>
      <c r="S393" s="180"/>
      <c r="T393" s="182">
        <f>T394</f>
        <v>0</v>
      </c>
      <c r="AR393" s="183" t="s">
        <v>83</v>
      </c>
      <c r="AT393" s="184" t="s">
        <v>74</v>
      </c>
      <c r="AU393" s="184" t="s">
        <v>83</v>
      </c>
      <c r="AY393" s="183" t="s">
        <v>130</v>
      </c>
      <c r="BK393" s="185">
        <f>BK394</f>
        <v>0</v>
      </c>
    </row>
    <row r="394" spans="1:65" s="2" customFormat="1" ht="33" customHeight="1">
      <c r="A394" s="34"/>
      <c r="B394" s="35"/>
      <c r="C394" s="236" t="s">
        <v>808</v>
      </c>
      <c r="D394" s="236" t="s">
        <v>214</v>
      </c>
      <c r="E394" s="237" t="s">
        <v>809</v>
      </c>
      <c r="F394" s="238" t="s">
        <v>810</v>
      </c>
      <c r="G394" s="239" t="s">
        <v>420</v>
      </c>
      <c r="H394" s="240">
        <v>1448.6389999999999</v>
      </c>
      <c r="I394" s="241"/>
      <c r="J394" s="242">
        <f>ROUND(I394*H394,2)</f>
        <v>0</v>
      </c>
      <c r="K394" s="243"/>
      <c r="L394" s="39"/>
      <c r="M394" s="244" t="s">
        <v>1</v>
      </c>
      <c r="N394" s="245" t="s">
        <v>40</v>
      </c>
      <c r="O394" s="71"/>
      <c r="P394" s="199">
        <f>O394*H394</f>
        <v>0</v>
      </c>
      <c r="Q394" s="199">
        <v>0</v>
      </c>
      <c r="R394" s="199">
        <f>Q394*H394</f>
        <v>0</v>
      </c>
      <c r="S394" s="199">
        <v>0</v>
      </c>
      <c r="T394" s="200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01" t="s">
        <v>136</v>
      </c>
      <c r="AT394" s="201" t="s">
        <v>214</v>
      </c>
      <c r="AU394" s="201" t="s">
        <v>85</v>
      </c>
      <c r="AY394" s="17" t="s">
        <v>130</v>
      </c>
      <c r="BE394" s="202">
        <f>IF(N394="základní",J394,0)</f>
        <v>0</v>
      </c>
      <c r="BF394" s="202">
        <f>IF(N394="snížená",J394,0)</f>
        <v>0</v>
      </c>
      <c r="BG394" s="202">
        <f>IF(N394="zákl. přenesená",J394,0)</f>
        <v>0</v>
      </c>
      <c r="BH394" s="202">
        <f>IF(N394="sníž. přenesená",J394,0)</f>
        <v>0</v>
      </c>
      <c r="BI394" s="202">
        <f>IF(N394="nulová",J394,0)</f>
        <v>0</v>
      </c>
      <c r="BJ394" s="17" t="s">
        <v>83</v>
      </c>
      <c r="BK394" s="202">
        <f>ROUND(I394*H394,2)</f>
        <v>0</v>
      </c>
      <c r="BL394" s="17" t="s">
        <v>136</v>
      </c>
      <c r="BM394" s="201" t="s">
        <v>811</v>
      </c>
    </row>
    <row r="395" spans="1:65" s="12" customFormat="1" ht="25.9" customHeight="1">
      <c r="B395" s="172"/>
      <c r="C395" s="173"/>
      <c r="D395" s="174" t="s">
        <v>74</v>
      </c>
      <c r="E395" s="175" t="s">
        <v>132</v>
      </c>
      <c r="F395" s="175" t="s">
        <v>812</v>
      </c>
      <c r="G395" s="173"/>
      <c r="H395" s="173"/>
      <c r="I395" s="176"/>
      <c r="J395" s="177">
        <f>BK395</f>
        <v>0</v>
      </c>
      <c r="K395" s="173"/>
      <c r="L395" s="178"/>
      <c r="M395" s="179"/>
      <c r="N395" s="180"/>
      <c r="O395" s="180"/>
      <c r="P395" s="181">
        <f>P396</f>
        <v>0</v>
      </c>
      <c r="Q395" s="180"/>
      <c r="R395" s="181">
        <f>R396</f>
        <v>4.7057999999999996E-3</v>
      </c>
      <c r="S395" s="180"/>
      <c r="T395" s="182">
        <f>T396</f>
        <v>0</v>
      </c>
      <c r="AR395" s="183" t="s">
        <v>140</v>
      </c>
      <c r="AT395" s="184" t="s">
        <v>74</v>
      </c>
      <c r="AU395" s="184" t="s">
        <v>75</v>
      </c>
      <c r="AY395" s="183" t="s">
        <v>130</v>
      </c>
      <c r="BK395" s="185">
        <f>BK396</f>
        <v>0</v>
      </c>
    </row>
    <row r="396" spans="1:65" s="12" customFormat="1" ht="22.9" customHeight="1">
      <c r="B396" s="172"/>
      <c r="C396" s="173"/>
      <c r="D396" s="174" t="s">
        <v>74</v>
      </c>
      <c r="E396" s="186" t="s">
        <v>813</v>
      </c>
      <c r="F396" s="186" t="s">
        <v>814</v>
      </c>
      <c r="G396" s="173"/>
      <c r="H396" s="173"/>
      <c r="I396" s="176"/>
      <c r="J396" s="187">
        <f>BK396</f>
        <v>0</v>
      </c>
      <c r="K396" s="173"/>
      <c r="L396" s="178"/>
      <c r="M396" s="179"/>
      <c r="N396" s="180"/>
      <c r="O396" s="180"/>
      <c r="P396" s="181">
        <f>SUM(P397:P412)</f>
        <v>0</v>
      </c>
      <c r="Q396" s="180"/>
      <c r="R396" s="181">
        <f>SUM(R397:R412)</f>
        <v>4.7057999999999996E-3</v>
      </c>
      <c r="S396" s="180"/>
      <c r="T396" s="182">
        <f>SUM(T397:T412)</f>
        <v>0</v>
      </c>
      <c r="AR396" s="183" t="s">
        <v>140</v>
      </c>
      <c r="AT396" s="184" t="s">
        <v>74</v>
      </c>
      <c r="AU396" s="184" t="s">
        <v>83</v>
      </c>
      <c r="AY396" s="183" t="s">
        <v>130</v>
      </c>
      <c r="BK396" s="185">
        <f>SUM(BK397:BK412)</f>
        <v>0</v>
      </c>
    </row>
    <row r="397" spans="1:65" s="2" customFormat="1" ht="24.2" customHeight="1">
      <c r="A397" s="34"/>
      <c r="B397" s="35"/>
      <c r="C397" s="236" t="s">
        <v>815</v>
      </c>
      <c r="D397" s="236" t="s">
        <v>214</v>
      </c>
      <c r="E397" s="237" t="s">
        <v>816</v>
      </c>
      <c r="F397" s="238" t="s">
        <v>817</v>
      </c>
      <c r="G397" s="239" t="s">
        <v>245</v>
      </c>
      <c r="H397" s="240">
        <v>20</v>
      </c>
      <c r="I397" s="241"/>
      <c r="J397" s="242">
        <f>ROUND(I397*H397,2)</f>
        <v>0</v>
      </c>
      <c r="K397" s="243"/>
      <c r="L397" s="39"/>
      <c r="M397" s="244" t="s">
        <v>1</v>
      </c>
      <c r="N397" s="245" t="s">
        <v>40</v>
      </c>
      <c r="O397" s="71"/>
      <c r="P397" s="199">
        <f>O397*H397</f>
        <v>0</v>
      </c>
      <c r="Q397" s="199">
        <v>0</v>
      </c>
      <c r="R397" s="199">
        <f>Q397*H397</f>
        <v>0</v>
      </c>
      <c r="S397" s="199">
        <v>0</v>
      </c>
      <c r="T397" s="200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01" t="s">
        <v>577</v>
      </c>
      <c r="AT397" s="201" t="s">
        <v>214</v>
      </c>
      <c r="AU397" s="201" t="s">
        <v>85</v>
      </c>
      <c r="AY397" s="17" t="s">
        <v>130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17" t="s">
        <v>83</v>
      </c>
      <c r="BK397" s="202">
        <f>ROUND(I397*H397,2)</f>
        <v>0</v>
      </c>
      <c r="BL397" s="17" t="s">
        <v>577</v>
      </c>
      <c r="BM397" s="201" t="s">
        <v>818</v>
      </c>
    </row>
    <row r="398" spans="1:65" s="13" customFormat="1" ht="11.25">
      <c r="B398" s="203"/>
      <c r="C398" s="204"/>
      <c r="D398" s="205" t="s">
        <v>167</v>
      </c>
      <c r="E398" s="206" t="s">
        <v>1</v>
      </c>
      <c r="F398" s="207" t="s">
        <v>819</v>
      </c>
      <c r="G398" s="204"/>
      <c r="H398" s="206" t="s">
        <v>1</v>
      </c>
      <c r="I398" s="208"/>
      <c r="J398" s="204"/>
      <c r="K398" s="204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167</v>
      </c>
      <c r="AU398" s="213" t="s">
        <v>85</v>
      </c>
      <c r="AV398" s="13" t="s">
        <v>83</v>
      </c>
      <c r="AW398" s="13" t="s">
        <v>32</v>
      </c>
      <c r="AX398" s="13" t="s">
        <v>75</v>
      </c>
      <c r="AY398" s="213" t="s">
        <v>130</v>
      </c>
    </row>
    <row r="399" spans="1:65" s="14" customFormat="1" ht="11.25">
      <c r="B399" s="214"/>
      <c r="C399" s="215"/>
      <c r="D399" s="205" t="s">
        <v>167</v>
      </c>
      <c r="E399" s="216" t="s">
        <v>1</v>
      </c>
      <c r="F399" s="217" t="s">
        <v>820</v>
      </c>
      <c r="G399" s="215"/>
      <c r="H399" s="218">
        <v>20</v>
      </c>
      <c r="I399" s="219"/>
      <c r="J399" s="215"/>
      <c r="K399" s="215"/>
      <c r="L399" s="220"/>
      <c r="M399" s="221"/>
      <c r="N399" s="222"/>
      <c r="O399" s="222"/>
      <c r="P399" s="222"/>
      <c r="Q399" s="222"/>
      <c r="R399" s="222"/>
      <c r="S399" s="222"/>
      <c r="T399" s="223"/>
      <c r="AT399" s="224" t="s">
        <v>167</v>
      </c>
      <c r="AU399" s="224" t="s">
        <v>85</v>
      </c>
      <c r="AV399" s="14" t="s">
        <v>85</v>
      </c>
      <c r="AW399" s="14" t="s">
        <v>32</v>
      </c>
      <c r="AX399" s="14" t="s">
        <v>83</v>
      </c>
      <c r="AY399" s="224" t="s">
        <v>130</v>
      </c>
    </row>
    <row r="400" spans="1:65" s="2" customFormat="1" ht="24.2" customHeight="1">
      <c r="A400" s="34"/>
      <c r="B400" s="35"/>
      <c r="C400" s="236" t="s">
        <v>821</v>
      </c>
      <c r="D400" s="236" t="s">
        <v>214</v>
      </c>
      <c r="E400" s="237" t="s">
        <v>822</v>
      </c>
      <c r="F400" s="238" t="s">
        <v>823</v>
      </c>
      <c r="G400" s="239" t="s">
        <v>102</v>
      </c>
      <c r="H400" s="240">
        <v>12.4</v>
      </c>
      <c r="I400" s="241"/>
      <c r="J400" s="242">
        <f>ROUND(I400*H400,2)</f>
        <v>0</v>
      </c>
      <c r="K400" s="243"/>
      <c r="L400" s="39"/>
      <c r="M400" s="244" t="s">
        <v>1</v>
      </c>
      <c r="N400" s="245" t="s">
        <v>40</v>
      </c>
      <c r="O400" s="71"/>
      <c r="P400" s="199">
        <f>O400*H400</f>
        <v>0</v>
      </c>
      <c r="Q400" s="199">
        <v>0</v>
      </c>
      <c r="R400" s="199">
        <f>Q400*H400</f>
        <v>0</v>
      </c>
      <c r="S400" s="199">
        <v>0</v>
      </c>
      <c r="T400" s="200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1" t="s">
        <v>577</v>
      </c>
      <c r="AT400" s="201" t="s">
        <v>214</v>
      </c>
      <c r="AU400" s="201" t="s">
        <v>85</v>
      </c>
      <c r="AY400" s="17" t="s">
        <v>130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17" t="s">
        <v>83</v>
      </c>
      <c r="BK400" s="202">
        <f>ROUND(I400*H400,2)</f>
        <v>0</v>
      </c>
      <c r="BL400" s="17" t="s">
        <v>577</v>
      </c>
      <c r="BM400" s="201" t="s">
        <v>824</v>
      </c>
    </row>
    <row r="401" spans="1:65" s="13" customFormat="1" ht="11.25">
      <c r="B401" s="203"/>
      <c r="C401" s="204"/>
      <c r="D401" s="205" t="s">
        <v>167</v>
      </c>
      <c r="E401" s="206" t="s">
        <v>1</v>
      </c>
      <c r="F401" s="207" t="s">
        <v>825</v>
      </c>
      <c r="G401" s="204"/>
      <c r="H401" s="206" t="s">
        <v>1</v>
      </c>
      <c r="I401" s="208"/>
      <c r="J401" s="204"/>
      <c r="K401" s="204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167</v>
      </c>
      <c r="AU401" s="213" t="s">
        <v>85</v>
      </c>
      <c r="AV401" s="13" t="s">
        <v>83</v>
      </c>
      <c r="AW401" s="13" t="s">
        <v>32</v>
      </c>
      <c r="AX401" s="13" t="s">
        <v>75</v>
      </c>
      <c r="AY401" s="213" t="s">
        <v>130</v>
      </c>
    </row>
    <row r="402" spans="1:65" s="13" customFormat="1" ht="11.25">
      <c r="B402" s="203"/>
      <c r="C402" s="204"/>
      <c r="D402" s="205" t="s">
        <v>167</v>
      </c>
      <c r="E402" s="206" t="s">
        <v>1</v>
      </c>
      <c r="F402" s="207" t="s">
        <v>826</v>
      </c>
      <c r="G402" s="204"/>
      <c r="H402" s="206" t="s">
        <v>1</v>
      </c>
      <c r="I402" s="208"/>
      <c r="J402" s="204"/>
      <c r="K402" s="204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167</v>
      </c>
      <c r="AU402" s="213" t="s">
        <v>85</v>
      </c>
      <c r="AV402" s="13" t="s">
        <v>83</v>
      </c>
      <c r="AW402" s="13" t="s">
        <v>32</v>
      </c>
      <c r="AX402" s="13" t="s">
        <v>75</v>
      </c>
      <c r="AY402" s="213" t="s">
        <v>130</v>
      </c>
    </row>
    <row r="403" spans="1:65" s="14" customFormat="1" ht="11.25">
      <c r="B403" s="214"/>
      <c r="C403" s="215"/>
      <c r="D403" s="205" t="s">
        <v>167</v>
      </c>
      <c r="E403" s="216" t="s">
        <v>1</v>
      </c>
      <c r="F403" s="217" t="s">
        <v>827</v>
      </c>
      <c r="G403" s="215"/>
      <c r="H403" s="218">
        <v>12.4</v>
      </c>
      <c r="I403" s="219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167</v>
      </c>
      <c r="AU403" s="224" t="s">
        <v>85</v>
      </c>
      <c r="AV403" s="14" t="s">
        <v>85</v>
      </c>
      <c r="AW403" s="14" t="s">
        <v>32</v>
      </c>
      <c r="AX403" s="14" t="s">
        <v>83</v>
      </c>
      <c r="AY403" s="224" t="s">
        <v>130</v>
      </c>
    </row>
    <row r="404" spans="1:65" s="2" customFormat="1" ht="16.5" customHeight="1">
      <c r="A404" s="34"/>
      <c r="B404" s="35"/>
      <c r="C404" s="188" t="s">
        <v>828</v>
      </c>
      <c r="D404" s="188" t="s">
        <v>132</v>
      </c>
      <c r="E404" s="189" t="s">
        <v>829</v>
      </c>
      <c r="F404" s="190" t="s">
        <v>830</v>
      </c>
      <c r="G404" s="191" t="s">
        <v>102</v>
      </c>
      <c r="H404" s="192">
        <v>6.82</v>
      </c>
      <c r="I404" s="193"/>
      <c r="J404" s="194">
        <f>ROUND(I404*H404,2)</f>
        <v>0</v>
      </c>
      <c r="K404" s="195"/>
      <c r="L404" s="196"/>
      <c r="M404" s="197" t="s">
        <v>1</v>
      </c>
      <c r="N404" s="198" t="s">
        <v>40</v>
      </c>
      <c r="O404" s="71"/>
      <c r="P404" s="199">
        <f>O404*H404</f>
        <v>0</v>
      </c>
      <c r="Q404" s="199">
        <v>6.8999999999999997E-4</v>
      </c>
      <c r="R404" s="199">
        <f>Q404*H404</f>
        <v>4.7057999999999996E-3</v>
      </c>
      <c r="S404" s="199">
        <v>0</v>
      </c>
      <c r="T404" s="200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01" t="s">
        <v>831</v>
      </c>
      <c r="AT404" s="201" t="s">
        <v>132</v>
      </c>
      <c r="AU404" s="201" t="s">
        <v>85</v>
      </c>
      <c r="AY404" s="17" t="s">
        <v>130</v>
      </c>
      <c r="BE404" s="202">
        <f>IF(N404="základní",J404,0)</f>
        <v>0</v>
      </c>
      <c r="BF404" s="202">
        <f>IF(N404="snížená",J404,0)</f>
        <v>0</v>
      </c>
      <c r="BG404" s="202">
        <f>IF(N404="zákl. přenesená",J404,0)</f>
        <v>0</v>
      </c>
      <c r="BH404" s="202">
        <f>IF(N404="sníž. přenesená",J404,0)</f>
        <v>0</v>
      </c>
      <c r="BI404" s="202">
        <f>IF(N404="nulová",J404,0)</f>
        <v>0</v>
      </c>
      <c r="BJ404" s="17" t="s">
        <v>83</v>
      </c>
      <c r="BK404" s="202">
        <f>ROUND(I404*H404,2)</f>
        <v>0</v>
      </c>
      <c r="BL404" s="17" t="s">
        <v>831</v>
      </c>
      <c r="BM404" s="201" t="s">
        <v>832</v>
      </c>
    </row>
    <row r="405" spans="1:65" s="13" customFormat="1" ht="11.25">
      <c r="B405" s="203"/>
      <c r="C405" s="204"/>
      <c r="D405" s="205" t="s">
        <v>167</v>
      </c>
      <c r="E405" s="206" t="s">
        <v>1</v>
      </c>
      <c r="F405" s="207" t="s">
        <v>833</v>
      </c>
      <c r="G405" s="204"/>
      <c r="H405" s="206" t="s">
        <v>1</v>
      </c>
      <c r="I405" s="208"/>
      <c r="J405" s="204"/>
      <c r="K405" s="204"/>
      <c r="L405" s="209"/>
      <c r="M405" s="210"/>
      <c r="N405" s="211"/>
      <c r="O405" s="211"/>
      <c r="P405" s="211"/>
      <c r="Q405" s="211"/>
      <c r="R405" s="211"/>
      <c r="S405" s="211"/>
      <c r="T405" s="212"/>
      <c r="AT405" s="213" t="s">
        <v>167</v>
      </c>
      <c r="AU405" s="213" t="s">
        <v>85</v>
      </c>
      <c r="AV405" s="13" t="s">
        <v>83</v>
      </c>
      <c r="AW405" s="13" t="s">
        <v>32</v>
      </c>
      <c r="AX405" s="13" t="s">
        <v>75</v>
      </c>
      <c r="AY405" s="213" t="s">
        <v>130</v>
      </c>
    </row>
    <row r="406" spans="1:65" s="14" customFormat="1" ht="11.25">
      <c r="B406" s="214"/>
      <c r="C406" s="215"/>
      <c r="D406" s="205" t="s">
        <v>167</v>
      </c>
      <c r="E406" s="216" t="s">
        <v>1</v>
      </c>
      <c r="F406" s="217" t="s">
        <v>237</v>
      </c>
      <c r="G406" s="215"/>
      <c r="H406" s="218">
        <v>6.2</v>
      </c>
      <c r="I406" s="219"/>
      <c r="J406" s="215"/>
      <c r="K406" s="215"/>
      <c r="L406" s="220"/>
      <c r="M406" s="221"/>
      <c r="N406" s="222"/>
      <c r="O406" s="222"/>
      <c r="P406" s="222"/>
      <c r="Q406" s="222"/>
      <c r="R406" s="222"/>
      <c r="S406" s="222"/>
      <c r="T406" s="223"/>
      <c r="AT406" s="224" t="s">
        <v>167</v>
      </c>
      <c r="AU406" s="224" t="s">
        <v>85</v>
      </c>
      <c r="AV406" s="14" t="s">
        <v>85</v>
      </c>
      <c r="AW406" s="14" t="s">
        <v>32</v>
      </c>
      <c r="AX406" s="14" t="s">
        <v>83</v>
      </c>
      <c r="AY406" s="224" t="s">
        <v>130</v>
      </c>
    </row>
    <row r="407" spans="1:65" s="14" customFormat="1" ht="11.25">
      <c r="B407" s="214"/>
      <c r="C407" s="215"/>
      <c r="D407" s="205" t="s">
        <v>167</v>
      </c>
      <c r="E407" s="215"/>
      <c r="F407" s="217" t="s">
        <v>834</v>
      </c>
      <c r="G407" s="215"/>
      <c r="H407" s="218">
        <v>6.82</v>
      </c>
      <c r="I407" s="219"/>
      <c r="J407" s="215"/>
      <c r="K407" s="215"/>
      <c r="L407" s="220"/>
      <c r="M407" s="221"/>
      <c r="N407" s="222"/>
      <c r="O407" s="222"/>
      <c r="P407" s="222"/>
      <c r="Q407" s="222"/>
      <c r="R407" s="222"/>
      <c r="S407" s="222"/>
      <c r="T407" s="223"/>
      <c r="AT407" s="224" t="s">
        <v>167</v>
      </c>
      <c r="AU407" s="224" t="s">
        <v>85</v>
      </c>
      <c r="AV407" s="14" t="s">
        <v>85</v>
      </c>
      <c r="AW407" s="14" t="s">
        <v>4</v>
      </c>
      <c r="AX407" s="14" t="s">
        <v>83</v>
      </c>
      <c r="AY407" s="224" t="s">
        <v>130</v>
      </c>
    </row>
    <row r="408" spans="1:65" s="2" customFormat="1" ht="16.5" customHeight="1">
      <c r="A408" s="34"/>
      <c r="B408" s="35"/>
      <c r="C408" s="188" t="s">
        <v>835</v>
      </c>
      <c r="D408" s="188" t="s">
        <v>132</v>
      </c>
      <c r="E408" s="189" t="s">
        <v>836</v>
      </c>
      <c r="F408" s="190" t="s">
        <v>837</v>
      </c>
      <c r="G408" s="191" t="s">
        <v>102</v>
      </c>
      <c r="H408" s="192">
        <v>6.82</v>
      </c>
      <c r="I408" s="193"/>
      <c r="J408" s="194">
        <f>ROUND(I408*H408,2)</f>
        <v>0</v>
      </c>
      <c r="K408" s="195"/>
      <c r="L408" s="196"/>
      <c r="M408" s="197" t="s">
        <v>1</v>
      </c>
      <c r="N408" s="198" t="s">
        <v>40</v>
      </c>
      <c r="O408" s="71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01" t="s">
        <v>831</v>
      </c>
      <c r="AT408" s="201" t="s">
        <v>132</v>
      </c>
      <c r="AU408" s="201" t="s">
        <v>85</v>
      </c>
      <c r="AY408" s="17" t="s">
        <v>130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7" t="s">
        <v>83</v>
      </c>
      <c r="BK408" s="202">
        <f>ROUND(I408*H408,2)</f>
        <v>0</v>
      </c>
      <c r="BL408" s="17" t="s">
        <v>831</v>
      </c>
      <c r="BM408" s="201" t="s">
        <v>838</v>
      </c>
    </row>
    <row r="409" spans="1:65" s="13" customFormat="1" ht="11.25">
      <c r="B409" s="203"/>
      <c r="C409" s="204"/>
      <c r="D409" s="205" t="s">
        <v>167</v>
      </c>
      <c r="E409" s="206" t="s">
        <v>1</v>
      </c>
      <c r="F409" s="207" t="s">
        <v>839</v>
      </c>
      <c r="G409" s="204"/>
      <c r="H409" s="206" t="s">
        <v>1</v>
      </c>
      <c r="I409" s="208"/>
      <c r="J409" s="204"/>
      <c r="K409" s="204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167</v>
      </c>
      <c r="AU409" s="213" t="s">
        <v>85</v>
      </c>
      <c r="AV409" s="13" t="s">
        <v>83</v>
      </c>
      <c r="AW409" s="13" t="s">
        <v>32</v>
      </c>
      <c r="AX409" s="13" t="s">
        <v>75</v>
      </c>
      <c r="AY409" s="213" t="s">
        <v>130</v>
      </c>
    </row>
    <row r="410" spans="1:65" s="13" customFormat="1" ht="11.25">
      <c r="B410" s="203"/>
      <c r="C410" s="204"/>
      <c r="D410" s="205" t="s">
        <v>167</v>
      </c>
      <c r="E410" s="206" t="s">
        <v>1</v>
      </c>
      <c r="F410" s="207" t="s">
        <v>833</v>
      </c>
      <c r="G410" s="204"/>
      <c r="H410" s="206" t="s">
        <v>1</v>
      </c>
      <c r="I410" s="208"/>
      <c r="J410" s="204"/>
      <c r="K410" s="204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167</v>
      </c>
      <c r="AU410" s="213" t="s">
        <v>85</v>
      </c>
      <c r="AV410" s="13" t="s">
        <v>83</v>
      </c>
      <c r="AW410" s="13" t="s">
        <v>32</v>
      </c>
      <c r="AX410" s="13" t="s">
        <v>75</v>
      </c>
      <c r="AY410" s="213" t="s">
        <v>130</v>
      </c>
    </row>
    <row r="411" spans="1:65" s="14" customFormat="1" ht="11.25">
      <c r="B411" s="214"/>
      <c r="C411" s="215"/>
      <c r="D411" s="205" t="s">
        <v>167</v>
      </c>
      <c r="E411" s="216" t="s">
        <v>237</v>
      </c>
      <c r="F411" s="217" t="s">
        <v>840</v>
      </c>
      <c r="G411" s="215"/>
      <c r="H411" s="218">
        <v>6.2</v>
      </c>
      <c r="I411" s="219"/>
      <c r="J411" s="215"/>
      <c r="K411" s="215"/>
      <c r="L411" s="220"/>
      <c r="M411" s="221"/>
      <c r="N411" s="222"/>
      <c r="O411" s="222"/>
      <c r="P411" s="222"/>
      <c r="Q411" s="222"/>
      <c r="R411" s="222"/>
      <c r="S411" s="222"/>
      <c r="T411" s="223"/>
      <c r="AT411" s="224" t="s">
        <v>167</v>
      </c>
      <c r="AU411" s="224" t="s">
        <v>85</v>
      </c>
      <c r="AV411" s="14" t="s">
        <v>85</v>
      </c>
      <c r="AW411" s="14" t="s">
        <v>32</v>
      </c>
      <c r="AX411" s="14" t="s">
        <v>83</v>
      </c>
      <c r="AY411" s="224" t="s">
        <v>130</v>
      </c>
    </row>
    <row r="412" spans="1:65" s="14" customFormat="1" ht="11.25">
      <c r="B412" s="214"/>
      <c r="C412" s="215"/>
      <c r="D412" s="205" t="s">
        <v>167</v>
      </c>
      <c r="E412" s="215"/>
      <c r="F412" s="217" t="s">
        <v>834</v>
      </c>
      <c r="G412" s="215"/>
      <c r="H412" s="218">
        <v>6.82</v>
      </c>
      <c r="I412" s="219"/>
      <c r="J412" s="215"/>
      <c r="K412" s="215"/>
      <c r="L412" s="220"/>
      <c r="M412" s="251"/>
      <c r="N412" s="252"/>
      <c r="O412" s="252"/>
      <c r="P412" s="252"/>
      <c r="Q412" s="252"/>
      <c r="R412" s="252"/>
      <c r="S412" s="252"/>
      <c r="T412" s="253"/>
      <c r="AT412" s="224" t="s">
        <v>167</v>
      </c>
      <c r="AU412" s="224" t="s">
        <v>85</v>
      </c>
      <c r="AV412" s="14" t="s">
        <v>85</v>
      </c>
      <c r="AW412" s="14" t="s">
        <v>4</v>
      </c>
      <c r="AX412" s="14" t="s">
        <v>83</v>
      </c>
      <c r="AY412" s="224" t="s">
        <v>130</v>
      </c>
    </row>
    <row r="413" spans="1:65" s="2" customFormat="1" ht="6.95" customHeight="1">
      <c r="A413" s="34"/>
      <c r="B413" s="54"/>
      <c r="C413" s="55"/>
      <c r="D413" s="55"/>
      <c r="E413" s="55"/>
      <c r="F413" s="55"/>
      <c r="G413" s="55"/>
      <c r="H413" s="55"/>
      <c r="I413" s="55"/>
      <c r="J413" s="55"/>
      <c r="K413" s="55"/>
      <c r="L413" s="39"/>
      <c r="M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</row>
  </sheetData>
  <sheetProtection algorithmName="SHA-512" hashValue="LwtVLCUHuNUv8WRZaTxM+AZW0frrvKqLwSusGAEWfMJXQHwq0CJ8OfYGSXT9zHz+jjeH7U1LAGf1wKLwXOUO9w==" saltValue="X4L2YfaG1h5idyqpsEbywK56aqlWlvti/FlOjeKBJhS+XxKld2pPTRoamaW/3buUFznxHgWkS1aokEnSJa5hZA==" spinCount="100000" sheet="1" objects="1" scenarios="1" formatColumns="0" formatRows="0" autoFilter="0"/>
  <autoFilter ref="C126:K412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91</v>
      </c>
      <c r="AZ2" s="108" t="s">
        <v>244</v>
      </c>
      <c r="BA2" s="108" t="s">
        <v>244</v>
      </c>
      <c r="BB2" s="108" t="s">
        <v>245</v>
      </c>
      <c r="BC2" s="108" t="s">
        <v>841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842</v>
      </c>
      <c r="BA3" s="108" t="s">
        <v>842</v>
      </c>
      <c r="BB3" s="108" t="s">
        <v>245</v>
      </c>
      <c r="BC3" s="108" t="s">
        <v>843</v>
      </c>
      <c r="BD3" s="108" t="s">
        <v>85</v>
      </c>
    </row>
    <row r="4" spans="1:56" s="1" customFormat="1" ht="24.95" customHeight="1">
      <c r="B4" s="20"/>
      <c r="D4" s="111" t="s">
        <v>104</v>
      </c>
      <c r="L4" s="20"/>
      <c r="M4" s="112" t="s">
        <v>10</v>
      </c>
      <c r="AT4" s="17" t="s">
        <v>4</v>
      </c>
      <c r="AZ4" s="108" t="s">
        <v>844</v>
      </c>
      <c r="BA4" s="108" t="s">
        <v>845</v>
      </c>
      <c r="BB4" s="108" t="s">
        <v>227</v>
      </c>
      <c r="BC4" s="108" t="s">
        <v>846</v>
      </c>
      <c r="BD4" s="108" t="s">
        <v>85</v>
      </c>
    </row>
    <row r="5" spans="1:56" s="1" customFormat="1" ht="6.95" customHeight="1">
      <c r="B5" s="20"/>
      <c r="L5" s="20"/>
      <c r="AZ5" s="108" t="s">
        <v>847</v>
      </c>
      <c r="BA5" s="108" t="s">
        <v>847</v>
      </c>
      <c r="BB5" s="108" t="s">
        <v>102</v>
      </c>
      <c r="BC5" s="108" t="s">
        <v>848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849</v>
      </c>
      <c r="BA6" s="108" t="s">
        <v>849</v>
      </c>
      <c r="BB6" s="108" t="s">
        <v>102</v>
      </c>
      <c r="BC6" s="108" t="s">
        <v>850</v>
      </c>
      <c r="BD6" s="108" t="s">
        <v>85</v>
      </c>
    </row>
    <row r="7" spans="1:56" s="1" customFormat="1" ht="16.5" customHeight="1">
      <c r="B7" s="20"/>
      <c r="E7" s="309" t="str">
        <f>'Rekapitulace stavby'!K6</f>
        <v>Rekonstrukce ul. Chrjukinova, Ostrava-Zábřeh – 1. ETAPA</v>
      </c>
      <c r="F7" s="310"/>
      <c r="G7" s="310"/>
      <c r="H7" s="310"/>
      <c r="L7" s="20"/>
      <c r="AZ7" s="108" t="s">
        <v>851</v>
      </c>
      <c r="BA7" s="108" t="s">
        <v>851</v>
      </c>
      <c r="BB7" s="108" t="s">
        <v>102</v>
      </c>
      <c r="BC7" s="108" t="s">
        <v>852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257</v>
      </c>
      <c r="BA8" s="108" t="s">
        <v>257</v>
      </c>
      <c r="BB8" s="108" t="s">
        <v>245</v>
      </c>
      <c r="BC8" s="108" t="s">
        <v>853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854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855</v>
      </c>
      <c r="BA9" s="108" t="s">
        <v>855</v>
      </c>
      <c r="BB9" s="108" t="s">
        <v>245</v>
      </c>
      <c r="BC9" s="108" t="s">
        <v>856</v>
      </c>
      <c r="BD9" s="108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270</v>
      </c>
      <c r="BA10" s="108" t="s">
        <v>270</v>
      </c>
      <c r="BB10" s="108" t="s">
        <v>245</v>
      </c>
      <c r="BC10" s="108" t="s">
        <v>857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11. 3. 2021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ROUND((SUM(BE124:BE267)),  2)</f>
        <v>0</v>
      </c>
      <c r="G33" s="34"/>
      <c r="H33" s="34"/>
      <c r="I33" s="125">
        <v>0.21</v>
      </c>
      <c r="J33" s="124">
        <f>ROUND(((SUM(BE124:BE267))*I33),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ROUND((SUM(BF124:BF267)),  2)</f>
        <v>0</v>
      </c>
      <c r="G34" s="34"/>
      <c r="H34" s="34"/>
      <c r="I34" s="125">
        <v>0.15</v>
      </c>
      <c r="J34" s="124">
        <f>ROUND(((SUM(BF124:BF267))*I34),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ROUND((SUM(BG124:BG267)),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ROUND((SUM(BH124:BH267)),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ROUND((SUM(BI124:BI267)),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Rekonstrukce ul. Chrjukinova, Ostrava-Zábřeh – 1. ETAPA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002 - SO 301 PŘELOŽKA JEDNOTNÉ KANALIZACE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Chrjukinova</v>
      </c>
      <c r="G89" s="36"/>
      <c r="H89" s="36"/>
      <c r="I89" s="29" t="s">
        <v>22</v>
      </c>
      <c r="J89" s="66" t="str">
        <f>IF(J12="","",J12)</f>
        <v>11. 3. 2021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110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272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858</v>
      </c>
      <c r="E99" s="157"/>
      <c r="F99" s="157"/>
      <c r="G99" s="157"/>
      <c r="H99" s="157"/>
      <c r="I99" s="157"/>
      <c r="J99" s="158">
        <f>J176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274</v>
      </c>
      <c r="E100" s="157"/>
      <c r="F100" s="157"/>
      <c r="G100" s="157"/>
      <c r="H100" s="157"/>
      <c r="I100" s="157"/>
      <c r="J100" s="158">
        <f>J180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276</v>
      </c>
      <c r="E101" s="157"/>
      <c r="F101" s="157"/>
      <c r="G101" s="157"/>
      <c r="H101" s="157"/>
      <c r="I101" s="157"/>
      <c r="J101" s="158">
        <f>J193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277</v>
      </c>
      <c r="E102" s="157"/>
      <c r="F102" s="157"/>
      <c r="G102" s="157"/>
      <c r="H102" s="157"/>
      <c r="I102" s="157"/>
      <c r="J102" s="158">
        <f>J251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278</v>
      </c>
      <c r="E103" s="157"/>
      <c r="F103" s="157"/>
      <c r="G103" s="157"/>
      <c r="H103" s="157"/>
      <c r="I103" s="157"/>
      <c r="J103" s="158">
        <f>J261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279</v>
      </c>
      <c r="E104" s="157"/>
      <c r="F104" s="157"/>
      <c r="G104" s="157"/>
      <c r="H104" s="157"/>
      <c r="I104" s="157"/>
      <c r="J104" s="158">
        <f>J266</f>
        <v>0</v>
      </c>
      <c r="K104" s="155"/>
      <c r="L104" s="15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6" t="str">
        <f>E7</f>
        <v>Rekonstrukce ul. Chrjukinova, Ostrava-Zábřeh – 1. ETAPA</v>
      </c>
      <c r="F114" s="317"/>
      <c r="G114" s="317"/>
      <c r="H114" s="31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105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8" t="str">
        <f>E9</f>
        <v>002 - SO 301 PŘELOŽKA JEDNOTNÉ KANALIZACE</v>
      </c>
      <c r="F116" s="318"/>
      <c r="G116" s="318"/>
      <c r="H116" s="31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ul. Chrjukinova</v>
      </c>
      <c r="G118" s="36"/>
      <c r="H118" s="36"/>
      <c r="I118" s="29" t="s">
        <v>22</v>
      </c>
      <c r="J118" s="66" t="str">
        <f>IF(J12="","",J12)</f>
        <v>11. 3. 2021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>Městský obvod Ostrava – Jih</v>
      </c>
      <c r="G120" s="36"/>
      <c r="H120" s="36"/>
      <c r="I120" s="29" t="s">
        <v>30</v>
      </c>
      <c r="J120" s="32" t="str">
        <f>E21</f>
        <v>Ing.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>Ing. 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115</v>
      </c>
      <c r="D123" s="163" t="s">
        <v>60</v>
      </c>
      <c r="E123" s="163" t="s">
        <v>56</v>
      </c>
      <c r="F123" s="163" t="s">
        <v>57</v>
      </c>
      <c r="G123" s="163" t="s">
        <v>116</v>
      </c>
      <c r="H123" s="163" t="s">
        <v>117</v>
      </c>
      <c r="I123" s="163" t="s">
        <v>118</v>
      </c>
      <c r="J123" s="164" t="s">
        <v>109</v>
      </c>
      <c r="K123" s="165" t="s">
        <v>119</v>
      </c>
      <c r="L123" s="166"/>
      <c r="M123" s="75" t="s">
        <v>1</v>
      </c>
      <c r="N123" s="76" t="s">
        <v>39</v>
      </c>
      <c r="O123" s="76" t="s">
        <v>120</v>
      </c>
      <c r="P123" s="76" t="s">
        <v>121</v>
      </c>
      <c r="Q123" s="76" t="s">
        <v>122</v>
      </c>
      <c r="R123" s="76" t="s">
        <v>123</v>
      </c>
      <c r="S123" s="76" t="s">
        <v>124</v>
      </c>
      <c r="T123" s="77" t="s">
        <v>125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126</v>
      </c>
      <c r="D124" s="36"/>
      <c r="E124" s="36"/>
      <c r="F124" s="36"/>
      <c r="G124" s="36"/>
      <c r="H124" s="36"/>
      <c r="I124" s="36"/>
      <c r="J124" s="167">
        <f>BK124</f>
        <v>0</v>
      </c>
      <c r="K124" s="36"/>
      <c r="L124" s="39"/>
      <c r="M124" s="78"/>
      <c r="N124" s="168"/>
      <c r="O124" s="79"/>
      <c r="P124" s="169">
        <f>P125</f>
        <v>0</v>
      </c>
      <c r="Q124" s="79"/>
      <c r="R124" s="169">
        <f>R125</f>
        <v>741.68134523999993</v>
      </c>
      <c r="S124" s="79"/>
      <c r="T124" s="170">
        <f>T125</f>
        <v>14.964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74</v>
      </c>
      <c r="AU124" s="17" t="s">
        <v>111</v>
      </c>
      <c r="BK124" s="171">
        <f>BK125</f>
        <v>0</v>
      </c>
    </row>
    <row r="125" spans="1:65" s="12" customFormat="1" ht="25.9" customHeight="1">
      <c r="B125" s="172"/>
      <c r="C125" s="173"/>
      <c r="D125" s="174" t="s">
        <v>74</v>
      </c>
      <c r="E125" s="175" t="s">
        <v>127</v>
      </c>
      <c r="F125" s="175" t="s">
        <v>128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P126+P176+P180+P193+P251+P261+P266</f>
        <v>0</v>
      </c>
      <c r="Q125" s="180"/>
      <c r="R125" s="181">
        <f>R126+R176+R180+R193+R251+R261+R266</f>
        <v>741.68134523999993</v>
      </c>
      <c r="S125" s="180"/>
      <c r="T125" s="182">
        <f>T126+T176+T180+T193+T251+T261+T266</f>
        <v>14.964</v>
      </c>
      <c r="AR125" s="183" t="s">
        <v>83</v>
      </c>
      <c r="AT125" s="184" t="s">
        <v>74</v>
      </c>
      <c r="AU125" s="184" t="s">
        <v>75</v>
      </c>
      <c r="AY125" s="183" t="s">
        <v>130</v>
      </c>
      <c r="BK125" s="185">
        <f>BK126+BK176+BK180+BK193+BK251+BK261+BK266</f>
        <v>0</v>
      </c>
    </row>
    <row r="126" spans="1:65" s="12" customFormat="1" ht="22.9" customHeight="1">
      <c r="B126" s="172"/>
      <c r="C126" s="173"/>
      <c r="D126" s="174" t="s">
        <v>74</v>
      </c>
      <c r="E126" s="186" t="s">
        <v>83</v>
      </c>
      <c r="F126" s="186" t="s">
        <v>282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SUM(P127:P175)</f>
        <v>0</v>
      </c>
      <c r="Q126" s="180"/>
      <c r="R126" s="181">
        <f>SUM(R127:R175)</f>
        <v>727.26753659999997</v>
      </c>
      <c r="S126" s="180"/>
      <c r="T126" s="182">
        <f>SUM(T127:T175)</f>
        <v>0</v>
      </c>
      <c r="AR126" s="183" t="s">
        <v>83</v>
      </c>
      <c r="AT126" s="184" t="s">
        <v>74</v>
      </c>
      <c r="AU126" s="184" t="s">
        <v>83</v>
      </c>
      <c r="AY126" s="183" t="s">
        <v>130</v>
      </c>
      <c r="BK126" s="185">
        <f>SUM(BK127:BK175)</f>
        <v>0</v>
      </c>
    </row>
    <row r="127" spans="1:65" s="2" customFormat="1" ht="24.2" customHeight="1">
      <c r="A127" s="34"/>
      <c r="B127" s="35"/>
      <c r="C127" s="236" t="s">
        <v>83</v>
      </c>
      <c r="D127" s="236" t="s">
        <v>214</v>
      </c>
      <c r="E127" s="237" t="s">
        <v>859</v>
      </c>
      <c r="F127" s="238" t="s">
        <v>860</v>
      </c>
      <c r="G127" s="239" t="s">
        <v>102</v>
      </c>
      <c r="H127" s="240">
        <v>11</v>
      </c>
      <c r="I127" s="241"/>
      <c r="J127" s="242">
        <f>ROUND(I127*H127,2)</f>
        <v>0</v>
      </c>
      <c r="K127" s="243"/>
      <c r="L127" s="39"/>
      <c r="M127" s="244" t="s">
        <v>1</v>
      </c>
      <c r="N127" s="245" t="s">
        <v>40</v>
      </c>
      <c r="O127" s="71"/>
      <c r="P127" s="199">
        <f>O127*H127</f>
        <v>0</v>
      </c>
      <c r="Q127" s="199">
        <v>8.6800000000000002E-3</v>
      </c>
      <c r="R127" s="199">
        <f>Q127*H127</f>
        <v>9.5480000000000009E-2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136</v>
      </c>
      <c r="AT127" s="201" t="s">
        <v>214</v>
      </c>
      <c r="AU127" s="201" t="s">
        <v>85</v>
      </c>
      <c r="AY127" s="17" t="s">
        <v>130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136</v>
      </c>
      <c r="BM127" s="201" t="s">
        <v>861</v>
      </c>
    </row>
    <row r="128" spans="1:65" s="13" customFormat="1" ht="11.25">
      <c r="B128" s="203"/>
      <c r="C128" s="204"/>
      <c r="D128" s="205" t="s">
        <v>167</v>
      </c>
      <c r="E128" s="206" t="s">
        <v>1</v>
      </c>
      <c r="F128" s="207" t="s">
        <v>862</v>
      </c>
      <c r="G128" s="204"/>
      <c r="H128" s="206" t="s">
        <v>1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167</v>
      </c>
      <c r="AU128" s="213" t="s">
        <v>85</v>
      </c>
      <c r="AV128" s="13" t="s">
        <v>83</v>
      </c>
      <c r="AW128" s="13" t="s">
        <v>32</v>
      </c>
      <c r="AX128" s="13" t="s">
        <v>75</v>
      </c>
      <c r="AY128" s="213" t="s">
        <v>130</v>
      </c>
    </row>
    <row r="129" spans="1:65" s="14" customFormat="1" ht="11.25">
      <c r="B129" s="214"/>
      <c r="C129" s="215"/>
      <c r="D129" s="205" t="s">
        <v>167</v>
      </c>
      <c r="E129" s="216" t="s">
        <v>1</v>
      </c>
      <c r="F129" s="217" t="s">
        <v>171</v>
      </c>
      <c r="G129" s="215"/>
      <c r="H129" s="218">
        <v>11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167</v>
      </c>
      <c r="AU129" s="224" t="s">
        <v>85</v>
      </c>
      <c r="AV129" s="14" t="s">
        <v>85</v>
      </c>
      <c r="AW129" s="14" t="s">
        <v>32</v>
      </c>
      <c r="AX129" s="14" t="s">
        <v>83</v>
      </c>
      <c r="AY129" s="224" t="s">
        <v>130</v>
      </c>
    </row>
    <row r="130" spans="1:65" s="2" customFormat="1" ht="24.2" customHeight="1">
      <c r="A130" s="34"/>
      <c r="B130" s="35"/>
      <c r="C130" s="236" t="s">
        <v>85</v>
      </c>
      <c r="D130" s="236" t="s">
        <v>214</v>
      </c>
      <c r="E130" s="237" t="s">
        <v>863</v>
      </c>
      <c r="F130" s="238" t="s">
        <v>864</v>
      </c>
      <c r="G130" s="239" t="s">
        <v>102</v>
      </c>
      <c r="H130" s="240">
        <v>1</v>
      </c>
      <c r="I130" s="241"/>
      <c r="J130" s="242">
        <f>ROUND(I130*H130,2)</f>
        <v>0</v>
      </c>
      <c r="K130" s="243"/>
      <c r="L130" s="39"/>
      <c r="M130" s="244" t="s">
        <v>1</v>
      </c>
      <c r="N130" s="245" t="s">
        <v>40</v>
      </c>
      <c r="O130" s="71"/>
      <c r="P130" s="199">
        <f>O130*H130</f>
        <v>0</v>
      </c>
      <c r="Q130" s="199">
        <v>1.269E-2</v>
      </c>
      <c r="R130" s="199">
        <f>Q130*H130</f>
        <v>1.269E-2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136</v>
      </c>
      <c r="AT130" s="201" t="s">
        <v>214</v>
      </c>
      <c r="AU130" s="201" t="s">
        <v>85</v>
      </c>
      <c r="AY130" s="17" t="s">
        <v>130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83</v>
      </c>
      <c r="BK130" s="202">
        <f>ROUND(I130*H130,2)</f>
        <v>0</v>
      </c>
      <c r="BL130" s="17" t="s">
        <v>136</v>
      </c>
      <c r="BM130" s="201" t="s">
        <v>865</v>
      </c>
    </row>
    <row r="131" spans="1:65" s="13" customFormat="1" ht="11.25">
      <c r="B131" s="203"/>
      <c r="C131" s="204"/>
      <c r="D131" s="205" t="s">
        <v>167</v>
      </c>
      <c r="E131" s="206" t="s">
        <v>1</v>
      </c>
      <c r="F131" s="207" t="s">
        <v>866</v>
      </c>
      <c r="G131" s="204"/>
      <c r="H131" s="206" t="s">
        <v>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167</v>
      </c>
      <c r="AU131" s="213" t="s">
        <v>85</v>
      </c>
      <c r="AV131" s="13" t="s">
        <v>83</v>
      </c>
      <c r="AW131" s="13" t="s">
        <v>32</v>
      </c>
      <c r="AX131" s="13" t="s">
        <v>75</v>
      </c>
      <c r="AY131" s="213" t="s">
        <v>130</v>
      </c>
    </row>
    <row r="132" spans="1:65" s="14" customFormat="1" ht="11.25">
      <c r="B132" s="214"/>
      <c r="C132" s="215"/>
      <c r="D132" s="205" t="s">
        <v>167</v>
      </c>
      <c r="E132" s="216" t="s">
        <v>1</v>
      </c>
      <c r="F132" s="217" t="s">
        <v>83</v>
      </c>
      <c r="G132" s="215"/>
      <c r="H132" s="218">
        <v>1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167</v>
      </c>
      <c r="AU132" s="224" t="s">
        <v>85</v>
      </c>
      <c r="AV132" s="14" t="s">
        <v>85</v>
      </c>
      <c r="AW132" s="14" t="s">
        <v>32</v>
      </c>
      <c r="AX132" s="14" t="s">
        <v>83</v>
      </c>
      <c r="AY132" s="224" t="s">
        <v>130</v>
      </c>
    </row>
    <row r="133" spans="1:65" s="2" customFormat="1" ht="24.2" customHeight="1">
      <c r="A133" s="34"/>
      <c r="B133" s="35"/>
      <c r="C133" s="236" t="s">
        <v>140</v>
      </c>
      <c r="D133" s="236" t="s">
        <v>214</v>
      </c>
      <c r="E133" s="237" t="s">
        <v>867</v>
      </c>
      <c r="F133" s="238" t="s">
        <v>868</v>
      </c>
      <c r="G133" s="239" t="s">
        <v>102</v>
      </c>
      <c r="H133" s="240">
        <v>65</v>
      </c>
      <c r="I133" s="241"/>
      <c r="J133" s="242">
        <f>ROUND(I133*H133,2)</f>
        <v>0</v>
      </c>
      <c r="K133" s="243"/>
      <c r="L133" s="39"/>
      <c r="M133" s="244" t="s">
        <v>1</v>
      </c>
      <c r="N133" s="245" t="s">
        <v>40</v>
      </c>
      <c r="O133" s="71"/>
      <c r="P133" s="199">
        <f>O133*H133</f>
        <v>0</v>
      </c>
      <c r="Q133" s="199">
        <v>0.10775</v>
      </c>
      <c r="R133" s="199">
        <f>Q133*H133</f>
        <v>7.0037500000000001</v>
      </c>
      <c r="S133" s="199">
        <v>0</v>
      </c>
      <c r="T133" s="20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136</v>
      </c>
      <c r="AT133" s="201" t="s">
        <v>214</v>
      </c>
      <c r="AU133" s="201" t="s">
        <v>85</v>
      </c>
      <c r="AY133" s="17" t="s">
        <v>130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" t="s">
        <v>83</v>
      </c>
      <c r="BK133" s="202">
        <f>ROUND(I133*H133,2)</f>
        <v>0</v>
      </c>
      <c r="BL133" s="17" t="s">
        <v>136</v>
      </c>
      <c r="BM133" s="201" t="s">
        <v>869</v>
      </c>
    </row>
    <row r="134" spans="1:65" s="13" customFormat="1" ht="11.25">
      <c r="B134" s="203"/>
      <c r="C134" s="204"/>
      <c r="D134" s="205" t="s">
        <v>167</v>
      </c>
      <c r="E134" s="206" t="s">
        <v>1</v>
      </c>
      <c r="F134" s="207" t="s">
        <v>866</v>
      </c>
      <c r="G134" s="204"/>
      <c r="H134" s="206" t="s">
        <v>1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167</v>
      </c>
      <c r="AU134" s="213" t="s">
        <v>85</v>
      </c>
      <c r="AV134" s="13" t="s">
        <v>83</v>
      </c>
      <c r="AW134" s="13" t="s">
        <v>32</v>
      </c>
      <c r="AX134" s="13" t="s">
        <v>75</v>
      </c>
      <c r="AY134" s="213" t="s">
        <v>130</v>
      </c>
    </row>
    <row r="135" spans="1:65" s="14" customFormat="1" ht="11.25">
      <c r="B135" s="214"/>
      <c r="C135" s="215"/>
      <c r="D135" s="205" t="s">
        <v>167</v>
      </c>
      <c r="E135" s="216" t="s">
        <v>1</v>
      </c>
      <c r="F135" s="217" t="s">
        <v>870</v>
      </c>
      <c r="G135" s="215"/>
      <c r="H135" s="218">
        <v>65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167</v>
      </c>
      <c r="AU135" s="224" t="s">
        <v>85</v>
      </c>
      <c r="AV135" s="14" t="s">
        <v>85</v>
      </c>
      <c r="AW135" s="14" t="s">
        <v>32</v>
      </c>
      <c r="AX135" s="14" t="s">
        <v>83</v>
      </c>
      <c r="AY135" s="224" t="s">
        <v>130</v>
      </c>
    </row>
    <row r="136" spans="1:65" s="2" customFormat="1" ht="24.2" customHeight="1">
      <c r="A136" s="34"/>
      <c r="B136" s="35"/>
      <c r="C136" s="236" t="s">
        <v>136</v>
      </c>
      <c r="D136" s="236" t="s">
        <v>214</v>
      </c>
      <c r="E136" s="237" t="s">
        <v>871</v>
      </c>
      <c r="F136" s="238" t="s">
        <v>872</v>
      </c>
      <c r="G136" s="239" t="s">
        <v>245</v>
      </c>
      <c r="H136" s="240">
        <v>397.57499999999999</v>
      </c>
      <c r="I136" s="241"/>
      <c r="J136" s="242">
        <f>ROUND(I136*H136,2)</f>
        <v>0</v>
      </c>
      <c r="K136" s="243"/>
      <c r="L136" s="39"/>
      <c r="M136" s="244" t="s">
        <v>1</v>
      </c>
      <c r="N136" s="245" t="s">
        <v>40</v>
      </c>
      <c r="O136" s="7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136</v>
      </c>
      <c r="AT136" s="201" t="s">
        <v>214</v>
      </c>
      <c r="AU136" s="201" t="s">
        <v>85</v>
      </c>
      <c r="AY136" s="17" t="s">
        <v>130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" t="s">
        <v>83</v>
      </c>
      <c r="BK136" s="202">
        <f>ROUND(I136*H136,2)</f>
        <v>0</v>
      </c>
      <c r="BL136" s="17" t="s">
        <v>136</v>
      </c>
      <c r="BM136" s="201" t="s">
        <v>873</v>
      </c>
    </row>
    <row r="137" spans="1:65" s="13" customFormat="1" ht="11.25">
      <c r="B137" s="203"/>
      <c r="C137" s="204"/>
      <c r="D137" s="205" t="s">
        <v>167</v>
      </c>
      <c r="E137" s="206" t="s">
        <v>1</v>
      </c>
      <c r="F137" s="207" t="s">
        <v>874</v>
      </c>
      <c r="G137" s="204"/>
      <c r="H137" s="206" t="s">
        <v>1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167</v>
      </c>
      <c r="AU137" s="213" t="s">
        <v>85</v>
      </c>
      <c r="AV137" s="13" t="s">
        <v>83</v>
      </c>
      <c r="AW137" s="13" t="s">
        <v>32</v>
      </c>
      <c r="AX137" s="13" t="s">
        <v>75</v>
      </c>
      <c r="AY137" s="213" t="s">
        <v>130</v>
      </c>
    </row>
    <row r="138" spans="1:65" s="14" customFormat="1" ht="11.25">
      <c r="B138" s="214"/>
      <c r="C138" s="215"/>
      <c r="D138" s="205" t="s">
        <v>167</v>
      </c>
      <c r="E138" s="216" t="s">
        <v>1</v>
      </c>
      <c r="F138" s="217" t="s">
        <v>875</v>
      </c>
      <c r="G138" s="215"/>
      <c r="H138" s="218">
        <v>177.72900000000001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167</v>
      </c>
      <c r="AU138" s="224" t="s">
        <v>85</v>
      </c>
      <c r="AV138" s="14" t="s">
        <v>85</v>
      </c>
      <c r="AW138" s="14" t="s">
        <v>32</v>
      </c>
      <c r="AX138" s="14" t="s">
        <v>75</v>
      </c>
      <c r="AY138" s="224" t="s">
        <v>130</v>
      </c>
    </row>
    <row r="139" spans="1:65" s="14" customFormat="1" ht="22.5">
      <c r="B139" s="214"/>
      <c r="C139" s="215"/>
      <c r="D139" s="205" t="s">
        <v>167</v>
      </c>
      <c r="E139" s="216" t="s">
        <v>1</v>
      </c>
      <c r="F139" s="217" t="s">
        <v>876</v>
      </c>
      <c r="G139" s="215"/>
      <c r="H139" s="218">
        <v>151.208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167</v>
      </c>
      <c r="AU139" s="224" t="s">
        <v>85</v>
      </c>
      <c r="AV139" s="14" t="s">
        <v>85</v>
      </c>
      <c r="AW139" s="14" t="s">
        <v>32</v>
      </c>
      <c r="AX139" s="14" t="s">
        <v>75</v>
      </c>
      <c r="AY139" s="224" t="s">
        <v>130</v>
      </c>
    </row>
    <row r="140" spans="1:65" s="14" customFormat="1" ht="11.25">
      <c r="B140" s="214"/>
      <c r="C140" s="215"/>
      <c r="D140" s="205" t="s">
        <v>167</v>
      </c>
      <c r="E140" s="216" t="s">
        <v>1</v>
      </c>
      <c r="F140" s="217" t="s">
        <v>877</v>
      </c>
      <c r="G140" s="215"/>
      <c r="H140" s="218">
        <v>63.838000000000001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167</v>
      </c>
      <c r="AU140" s="224" t="s">
        <v>85</v>
      </c>
      <c r="AV140" s="14" t="s">
        <v>85</v>
      </c>
      <c r="AW140" s="14" t="s">
        <v>32</v>
      </c>
      <c r="AX140" s="14" t="s">
        <v>75</v>
      </c>
      <c r="AY140" s="224" t="s">
        <v>130</v>
      </c>
    </row>
    <row r="141" spans="1:65" s="14" customFormat="1" ht="11.25">
      <c r="B141" s="214"/>
      <c r="C141" s="215"/>
      <c r="D141" s="205" t="s">
        <v>167</v>
      </c>
      <c r="E141" s="216" t="s">
        <v>1</v>
      </c>
      <c r="F141" s="217" t="s">
        <v>878</v>
      </c>
      <c r="G141" s="215"/>
      <c r="H141" s="218">
        <v>4.8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167</v>
      </c>
      <c r="AU141" s="224" t="s">
        <v>85</v>
      </c>
      <c r="AV141" s="14" t="s">
        <v>85</v>
      </c>
      <c r="AW141" s="14" t="s">
        <v>32</v>
      </c>
      <c r="AX141" s="14" t="s">
        <v>75</v>
      </c>
      <c r="AY141" s="224" t="s">
        <v>130</v>
      </c>
    </row>
    <row r="142" spans="1:65" s="15" customFormat="1" ht="11.25">
      <c r="B142" s="225"/>
      <c r="C142" s="226"/>
      <c r="D142" s="205" t="s">
        <v>167</v>
      </c>
      <c r="E142" s="227" t="s">
        <v>257</v>
      </c>
      <c r="F142" s="228" t="s">
        <v>170</v>
      </c>
      <c r="G142" s="226"/>
      <c r="H142" s="229">
        <v>397.57499999999999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AT142" s="235" t="s">
        <v>167</v>
      </c>
      <c r="AU142" s="235" t="s">
        <v>85</v>
      </c>
      <c r="AV142" s="15" t="s">
        <v>136</v>
      </c>
      <c r="AW142" s="15" t="s">
        <v>32</v>
      </c>
      <c r="AX142" s="15" t="s">
        <v>83</v>
      </c>
      <c r="AY142" s="235" t="s">
        <v>130</v>
      </c>
    </row>
    <row r="143" spans="1:65" s="2" customFormat="1" ht="24.2" customHeight="1">
      <c r="A143" s="34"/>
      <c r="B143" s="35"/>
      <c r="C143" s="236" t="s">
        <v>129</v>
      </c>
      <c r="D143" s="236" t="s">
        <v>214</v>
      </c>
      <c r="E143" s="237" t="s">
        <v>879</v>
      </c>
      <c r="F143" s="238" t="s">
        <v>880</v>
      </c>
      <c r="G143" s="239" t="s">
        <v>245</v>
      </c>
      <c r="H143" s="240">
        <v>397.57499999999999</v>
      </c>
      <c r="I143" s="241"/>
      <c r="J143" s="242">
        <f>ROUND(I143*H143,2)</f>
        <v>0</v>
      </c>
      <c r="K143" s="243"/>
      <c r="L143" s="39"/>
      <c r="M143" s="244" t="s">
        <v>1</v>
      </c>
      <c r="N143" s="245" t="s">
        <v>40</v>
      </c>
      <c r="O143" s="7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136</v>
      </c>
      <c r="AT143" s="201" t="s">
        <v>214</v>
      </c>
      <c r="AU143" s="201" t="s">
        <v>85</v>
      </c>
      <c r="AY143" s="17" t="s">
        <v>130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136</v>
      </c>
      <c r="BM143" s="201" t="s">
        <v>881</v>
      </c>
    </row>
    <row r="144" spans="1:65" s="14" customFormat="1" ht="11.25">
      <c r="B144" s="214"/>
      <c r="C144" s="215"/>
      <c r="D144" s="205" t="s">
        <v>167</v>
      </c>
      <c r="E144" s="216" t="s">
        <v>1</v>
      </c>
      <c r="F144" s="217" t="s">
        <v>257</v>
      </c>
      <c r="G144" s="215"/>
      <c r="H144" s="218">
        <v>397.57499999999999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167</v>
      </c>
      <c r="AU144" s="224" t="s">
        <v>85</v>
      </c>
      <c r="AV144" s="14" t="s">
        <v>85</v>
      </c>
      <c r="AW144" s="14" t="s">
        <v>32</v>
      </c>
      <c r="AX144" s="14" t="s">
        <v>83</v>
      </c>
      <c r="AY144" s="224" t="s">
        <v>130</v>
      </c>
    </row>
    <row r="145" spans="1:65" s="2" customFormat="1" ht="21.75" customHeight="1">
      <c r="A145" s="34"/>
      <c r="B145" s="35"/>
      <c r="C145" s="236" t="s">
        <v>148</v>
      </c>
      <c r="D145" s="236" t="s">
        <v>214</v>
      </c>
      <c r="E145" s="237" t="s">
        <v>882</v>
      </c>
      <c r="F145" s="238" t="s">
        <v>883</v>
      </c>
      <c r="G145" s="239" t="s">
        <v>227</v>
      </c>
      <c r="H145" s="240">
        <v>557.19600000000003</v>
      </c>
      <c r="I145" s="241"/>
      <c r="J145" s="242">
        <f>ROUND(I145*H145,2)</f>
        <v>0</v>
      </c>
      <c r="K145" s="243"/>
      <c r="L145" s="39"/>
      <c r="M145" s="244" t="s">
        <v>1</v>
      </c>
      <c r="N145" s="245" t="s">
        <v>40</v>
      </c>
      <c r="O145" s="71"/>
      <c r="P145" s="199">
        <f>O145*H145</f>
        <v>0</v>
      </c>
      <c r="Q145" s="199">
        <v>8.4999999999999995E-4</v>
      </c>
      <c r="R145" s="199">
        <f>Q145*H145</f>
        <v>0.4736166</v>
      </c>
      <c r="S145" s="199">
        <v>0</v>
      </c>
      <c r="T145" s="20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136</v>
      </c>
      <c r="AT145" s="201" t="s">
        <v>214</v>
      </c>
      <c r="AU145" s="201" t="s">
        <v>85</v>
      </c>
      <c r="AY145" s="17" t="s">
        <v>130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" t="s">
        <v>83</v>
      </c>
      <c r="BK145" s="202">
        <f>ROUND(I145*H145,2)</f>
        <v>0</v>
      </c>
      <c r="BL145" s="17" t="s">
        <v>136</v>
      </c>
      <c r="BM145" s="201" t="s">
        <v>884</v>
      </c>
    </row>
    <row r="146" spans="1:65" s="13" customFormat="1" ht="11.25">
      <c r="B146" s="203"/>
      <c r="C146" s="204"/>
      <c r="D146" s="205" t="s">
        <v>167</v>
      </c>
      <c r="E146" s="206" t="s">
        <v>1</v>
      </c>
      <c r="F146" s="207" t="s">
        <v>885</v>
      </c>
      <c r="G146" s="204"/>
      <c r="H146" s="206" t="s">
        <v>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167</v>
      </c>
      <c r="AU146" s="213" t="s">
        <v>85</v>
      </c>
      <c r="AV146" s="13" t="s">
        <v>83</v>
      </c>
      <c r="AW146" s="13" t="s">
        <v>32</v>
      </c>
      <c r="AX146" s="13" t="s">
        <v>75</v>
      </c>
      <c r="AY146" s="213" t="s">
        <v>130</v>
      </c>
    </row>
    <row r="147" spans="1:65" s="14" customFormat="1" ht="33.75">
      <c r="B147" s="214"/>
      <c r="C147" s="215"/>
      <c r="D147" s="205" t="s">
        <v>167</v>
      </c>
      <c r="E147" s="216" t="s">
        <v>886</v>
      </c>
      <c r="F147" s="217" t="s">
        <v>887</v>
      </c>
      <c r="G147" s="215"/>
      <c r="H147" s="218">
        <v>551.19600000000003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167</v>
      </c>
      <c r="AU147" s="224" t="s">
        <v>85</v>
      </c>
      <c r="AV147" s="14" t="s">
        <v>85</v>
      </c>
      <c r="AW147" s="14" t="s">
        <v>32</v>
      </c>
      <c r="AX147" s="14" t="s">
        <v>75</v>
      </c>
      <c r="AY147" s="224" t="s">
        <v>130</v>
      </c>
    </row>
    <row r="148" spans="1:65" s="13" customFormat="1" ht="11.25">
      <c r="B148" s="203"/>
      <c r="C148" s="204"/>
      <c r="D148" s="205" t="s">
        <v>167</v>
      </c>
      <c r="E148" s="206" t="s">
        <v>1</v>
      </c>
      <c r="F148" s="207" t="s">
        <v>888</v>
      </c>
      <c r="G148" s="204"/>
      <c r="H148" s="206" t="s">
        <v>1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167</v>
      </c>
      <c r="AU148" s="213" t="s">
        <v>85</v>
      </c>
      <c r="AV148" s="13" t="s">
        <v>83</v>
      </c>
      <c r="AW148" s="13" t="s">
        <v>32</v>
      </c>
      <c r="AX148" s="13" t="s">
        <v>75</v>
      </c>
      <c r="AY148" s="213" t="s">
        <v>130</v>
      </c>
    </row>
    <row r="149" spans="1:65" s="14" customFormat="1" ht="11.25">
      <c r="B149" s="214"/>
      <c r="C149" s="215"/>
      <c r="D149" s="205" t="s">
        <v>167</v>
      </c>
      <c r="E149" s="216" t="s">
        <v>1</v>
      </c>
      <c r="F149" s="217" t="s">
        <v>889</v>
      </c>
      <c r="G149" s="215"/>
      <c r="H149" s="218">
        <v>6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167</v>
      </c>
      <c r="AU149" s="224" t="s">
        <v>85</v>
      </c>
      <c r="AV149" s="14" t="s">
        <v>85</v>
      </c>
      <c r="AW149" s="14" t="s">
        <v>32</v>
      </c>
      <c r="AX149" s="14" t="s">
        <v>75</v>
      </c>
      <c r="AY149" s="224" t="s">
        <v>130</v>
      </c>
    </row>
    <row r="150" spans="1:65" s="15" customFormat="1" ht="11.25">
      <c r="B150" s="225"/>
      <c r="C150" s="226"/>
      <c r="D150" s="205" t="s">
        <v>167</v>
      </c>
      <c r="E150" s="227" t="s">
        <v>844</v>
      </c>
      <c r="F150" s="228" t="s">
        <v>170</v>
      </c>
      <c r="G150" s="226"/>
      <c r="H150" s="229">
        <v>557.19600000000003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167</v>
      </c>
      <c r="AU150" s="235" t="s">
        <v>85</v>
      </c>
      <c r="AV150" s="15" t="s">
        <v>136</v>
      </c>
      <c r="AW150" s="15" t="s">
        <v>32</v>
      </c>
      <c r="AX150" s="15" t="s">
        <v>83</v>
      </c>
      <c r="AY150" s="235" t="s">
        <v>130</v>
      </c>
    </row>
    <row r="151" spans="1:65" s="2" customFormat="1" ht="24.2" customHeight="1">
      <c r="A151" s="34"/>
      <c r="B151" s="35"/>
      <c r="C151" s="236" t="s">
        <v>151</v>
      </c>
      <c r="D151" s="236" t="s">
        <v>214</v>
      </c>
      <c r="E151" s="237" t="s">
        <v>890</v>
      </c>
      <c r="F151" s="238" t="s">
        <v>891</v>
      </c>
      <c r="G151" s="239" t="s">
        <v>227</v>
      </c>
      <c r="H151" s="240">
        <v>557.19600000000003</v>
      </c>
      <c r="I151" s="241"/>
      <c r="J151" s="242">
        <f>ROUND(I151*H151,2)</f>
        <v>0</v>
      </c>
      <c r="K151" s="243"/>
      <c r="L151" s="39"/>
      <c r="M151" s="244" t="s">
        <v>1</v>
      </c>
      <c r="N151" s="245" t="s">
        <v>40</v>
      </c>
      <c r="O151" s="7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136</v>
      </c>
      <c r="AT151" s="201" t="s">
        <v>214</v>
      </c>
      <c r="AU151" s="201" t="s">
        <v>85</v>
      </c>
      <c r="AY151" s="17" t="s">
        <v>130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83</v>
      </c>
      <c r="BK151" s="202">
        <f>ROUND(I151*H151,2)</f>
        <v>0</v>
      </c>
      <c r="BL151" s="17" t="s">
        <v>136</v>
      </c>
      <c r="BM151" s="201" t="s">
        <v>892</v>
      </c>
    </row>
    <row r="152" spans="1:65" s="14" customFormat="1" ht="11.25">
      <c r="B152" s="214"/>
      <c r="C152" s="215"/>
      <c r="D152" s="205" t="s">
        <v>167</v>
      </c>
      <c r="E152" s="216" t="s">
        <v>1</v>
      </c>
      <c r="F152" s="217" t="s">
        <v>844</v>
      </c>
      <c r="G152" s="215"/>
      <c r="H152" s="218">
        <v>557.19600000000003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167</v>
      </c>
      <c r="AU152" s="224" t="s">
        <v>85</v>
      </c>
      <c r="AV152" s="14" t="s">
        <v>85</v>
      </c>
      <c r="AW152" s="14" t="s">
        <v>32</v>
      </c>
      <c r="AX152" s="14" t="s">
        <v>75</v>
      </c>
      <c r="AY152" s="224" t="s">
        <v>130</v>
      </c>
    </row>
    <row r="153" spans="1:65" s="15" customFormat="1" ht="11.25">
      <c r="B153" s="225"/>
      <c r="C153" s="226"/>
      <c r="D153" s="205" t="s">
        <v>167</v>
      </c>
      <c r="E153" s="227" t="s">
        <v>1</v>
      </c>
      <c r="F153" s="228" t="s">
        <v>170</v>
      </c>
      <c r="G153" s="226"/>
      <c r="H153" s="229">
        <v>557.19600000000003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167</v>
      </c>
      <c r="AU153" s="235" t="s">
        <v>85</v>
      </c>
      <c r="AV153" s="15" t="s">
        <v>136</v>
      </c>
      <c r="AW153" s="15" t="s">
        <v>32</v>
      </c>
      <c r="AX153" s="15" t="s">
        <v>83</v>
      </c>
      <c r="AY153" s="235" t="s">
        <v>130</v>
      </c>
    </row>
    <row r="154" spans="1:65" s="2" customFormat="1" ht="24.2" customHeight="1">
      <c r="A154" s="34"/>
      <c r="B154" s="35"/>
      <c r="C154" s="236" t="s">
        <v>135</v>
      </c>
      <c r="D154" s="236" t="s">
        <v>214</v>
      </c>
      <c r="E154" s="237" t="s">
        <v>893</v>
      </c>
      <c r="F154" s="238" t="s">
        <v>894</v>
      </c>
      <c r="G154" s="239" t="s">
        <v>245</v>
      </c>
      <c r="H154" s="240">
        <v>397.57499999999999</v>
      </c>
      <c r="I154" s="241"/>
      <c r="J154" s="242">
        <f>ROUND(I154*H154,2)</f>
        <v>0</v>
      </c>
      <c r="K154" s="243"/>
      <c r="L154" s="39"/>
      <c r="M154" s="244" t="s">
        <v>1</v>
      </c>
      <c r="N154" s="245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136</v>
      </c>
      <c r="AT154" s="201" t="s">
        <v>214</v>
      </c>
      <c r="AU154" s="201" t="s">
        <v>85</v>
      </c>
      <c r="AY154" s="17" t="s">
        <v>130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136</v>
      </c>
      <c r="BM154" s="201" t="s">
        <v>895</v>
      </c>
    </row>
    <row r="155" spans="1:65" s="14" customFormat="1" ht="11.25">
      <c r="B155" s="214"/>
      <c r="C155" s="215"/>
      <c r="D155" s="205" t="s">
        <v>167</v>
      </c>
      <c r="E155" s="216" t="s">
        <v>1</v>
      </c>
      <c r="F155" s="217" t="s">
        <v>257</v>
      </c>
      <c r="G155" s="215"/>
      <c r="H155" s="218">
        <v>397.57499999999999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167</v>
      </c>
      <c r="AU155" s="224" t="s">
        <v>85</v>
      </c>
      <c r="AV155" s="14" t="s">
        <v>85</v>
      </c>
      <c r="AW155" s="14" t="s">
        <v>32</v>
      </c>
      <c r="AX155" s="14" t="s">
        <v>83</v>
      </c>
      <c r="AY155" s="224" t="s">
        <v>130</v>
      </c>
    </row>
    <row r="156" spans="1:65" s="2" customFormat="1" ht="24.2" customHeight="1">
      <c r="A156" s="34"/>
      <c r="B156" s="35"/>
      <c r="C156" s="236" t="s">
        <v>158</v>
      </c>
      <c r="D156" s="236" t="s">
        <v>214</v>
      </c>
      <c r="E156" s="237" t="s">
        <v>399</v>
      </c>
      <c r="F156" s="238" t="s">
        <v>400</v>
      </c>
      <c r="G156" s="239" t="s">
        <v>245</v>
      </c>
      <c r="H156" s="240">
        <v>397.57499999999999</v>
      </c>
      <c r="I156" s="241"/>
      <c r="J156" s="242">
        <f>ROUND(I156*H156,2)</f>
        <v>0</v>
      </c>
      <c r="K156" s="243"/>
      <c r="L156" s="39"/>
      <c r="M156" s="244" t="s">
        <v>1</v>
      </c>
      <c r="N156" s="245" t="s">
        <v>40</v>
      </c>
      <c r="O156" s="7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136</v>
      </c>
      <c r="AT156" s="201" t="s">
        <v>214</v>
      </c>
      <c r="AU156" s="201" t="s">
        <v>85</v>
      </c>
      <c r="AY156" s="17" t="s">
        <v>130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83</v>
      </c>
      <c r="BK156" s="202">
        <f>ROUND(I156*H156,2)</f>
        <v>0</v>
      </c>
      <c r="BL156" s="17" t="s">
        <v>136</v>
      </c>
      <c r="BM156" s="201" t="s">
        <v>896</v>
      </c>
    </row>
    <row r="157" spans="1:65" s="14" customFormat="1" ht="11.25">
      <c r="B157" s="214"/>
      <c r="C157" s="215"/>
      <c r="D157" s="205" t="s">
        <v>167</v>
      </c>
      <c r="E157" s="216" t="s">
        <v>1</v>
      </c>
      <c r="F157" s="217" t="s">
        <v>257</v>
      </c>
      <c r="G157" s="215"/>
      <c r="H157" s="218">
        <v>397.57499999999999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167</v>
      </c>
      <c r="AU157" s="224" t="s">
        <v>85</v>
      </c>
      <c r="AV157" s="14" t="s">
        <v>85</v>
      </c>
      <c r="AW157" s="14" t="s">
        <v>32</v>
      </c>
      <c r="AX157" s="14" t="s">
        <v>83</v>
      </c>
      <c r="AY157" s="224" t="s">
        <v>130</v>
      </c>
    </row>
    <row r="158" spans="1:65" s="2" customFormat="1" ht="33" customHeight="1">
      <c r="A158" s="34"/>
      <c r="B158" s="35"/>
      <c r="C158" s="236" t="s">
        <v>162</v>
      </c>
      <c r="D158" s="236" t="s">
        <v>214</v>
      </c>
      <c r="E158" s="237" t="s">
        <v>404</v>
      </c>
      <c r="F158" s="238" t="s">
        <v>405</v>
      </c>
      <c r="G158" s="239" t="s">
        <v>245</v>
      </c>
      <c r="H158" s="240">
        <v>5963.625</v>
      </c>
      <c r="I158" s="241"/>
      <c r="J158" s="242">
        <f>ROUND(I158*H158,2)</f>
        <v>0</v>
      </c>
      <c r="K158" s="243"/>
      <c r="L158" s="39"/>
      <c r="M158" s="244" t="s">
        <v>1</v>
      </c>
      <c r="N158" s="245" t="s">
        <v>40</v>
      </c>
      <c r="O158" s="7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136</v>
      </c>
      <c r="AT158" s="201" t="s">
        <v>214</v>
      </c>
      <c r="AU158" s="201" t="s">
        <v>85</v>
      </c>
      <c r="AY158" s="17" t="s">
        <v>130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136</v>
      </c>
      <c r="BM158" s="201" t="s">
        <v>897</v>
      </c>
    </row>
    <row r="159" spans="1:65" s="14" customFormat="1" ht="11.25">
      <c r="B159" s="214"/>
      <c r="C159" s="215"/>
      <c r="D159" s="205" t="s">
        <v>167</v>
      </c>
      <c r="E159" s="216" t="s">
        <v>1</v>
      </c>
      <c r="F159" s="217" t="s">
        <v>898</v>
      </c>
      <c r="G159" s="215"/>
      <c r="H159" s="218">
        <v>5963.625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167</v>
      </c>
      <c r="AU159" s="224" t="s">
        <v>85</v>
      </c>
      <c r="AV159" s="14" t="s">
        <v>85</v>
      </c>
      <c r="AW159" s="14" t="s">
        <v>32</v>
      </c>
      <c r="AX159" s="14" t="s">
        <v>83</v>
      </c>
      <c r="AY159" s="224" t="s">
        <v>130</v>
      </c>
    </row>
    <row r="160" spans="1:65" s="2" customFormat="1" ht="21.75" customHeight="1">
      <c r="A160" s="34"/>
      <c r="B160" s="35"/>
      <c r="C160" s="236" t="s">
        <v>171</v>
      </c>
      <c r="D160" s="236" t="s">
        <v>214</v>
      </c>
      <c r="E160" s="237" t="s">
        <v>410</v>
      </c>
      <c r="F160" s="238" t="s">
        <v>411</v>
      </c>
      <c r="G160" s="239" t="s">
        <v>245</v>
      </c>
      <c r="H160" s="240">
        <v>397.57499999999999</v>
      </c>
      <c r="I160" s="241"/>
      <c r="J160" s="242">
        <f>ROUND(I160*H160,2)</f>
        <v>0</v>
      </c>
      <c r="K160" s="243"/>
      <c r="L160" s="39"/>
      <c r="M160" s="244" t="s">
        <v>1</v>
      </c>
      <c r="N160" s="245" t="s">
        <v>40</v>
      </c>
      <c r="O160" s="7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136</v>
      </c>
      <c r="AT160" s="201" t="s">
        <v>214</v>
      </c>
      <c r="AU160" s="201" t="s">
        <v>85</v>
      </c>
      <c r="AY160" s="17" t="s">
        <v>130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83</v>
      </c>
      <c r="BK160" s="202">
        <f>ROUND(I160*H160,2)</f>
        <v>0</v>
      </c>
      <c r="BL160" s="17" t="s">
        <v>136</v>
      </c>
      <c r="BM160" s="201" t="s">
        <v>899</v>
      </c>
    </row>
    <row r="161" spans="1:65" s="14" customFormat="1" ht="11.25">
      <c r="B161" s="214"/>
      <c r="C161" s="215"/>
      <c r="D161" s="205" t="s">
        <v>167</v>
      </c>
      <c r="E161" s="216" t="s">
        <v>1</v>
      </c>
      <c r="F161" s="217" t="s">
        <v>257</v>
      </c>
      <c r="G161" s="215"/>
      <c r="H161" s="218">
        <v>397.57499999999999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167</v>
      </c>
      <c r="AU161" s="224" t="s">
        <v>85</v>
      </c>
      <c r="AV161" s="14" t="s">
        <v>85</v>
      </c>
      <c r="AW161" s="14" t="s">
        <v>32</v>
      </c>
      <c r="AX161" s="14" t="s">
        <v>83</v>
      </c>
      <c r="AY161" s="224" t="s">
        <v>130</v>
      </c>
    </row>
    <row r="162" spans="1:65" s="2" customFormat="1" ht="16.5" customHeight="1">
      <c r="A162" s="34"/>
      <c r="B162" s="35"/>
      <c r="C162" s="236" t="s">
        <v>175</v>
      </c>
      <c r="D162" s="236" t="s">
        <v>214</v>
      </c>
      <c r="E162" s="237" t="s">
        <v>414</v>
      </c>
      <c r="F162" s="238" t="s">
        <v>415</v>
      </c>
      <c r="G162" s="239" t="s">
        <v>245</v>
      </c>
      <c r="H162" s="240">
        <v>397.57499999999999</v>
      </c>
      <c r="I162" s="241"/>
      <c r="J162" s="242">
        <f>ROUND(I162*H162,2)</f>
        <v>0</v>
      </c>
      <c r="K162" s="243"/>
      <c r="L162" s="39"/>
      <c r="M162" s="244" t="s">
        <v>1</v>
      </c>
      <c r="N162" s="245" t="s">
        <v>40</v>
      </c>
      <c r="O162" s="7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136</v>
      </c>
      <c r="AT162" s="201" t="s">
        <v>214</v>
      </c>
      <c r="AU162" s="201" t="s">
        <v>85</v>
      </c>
      <c r="AY162" s="17" t="s">
        <v>130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" t="s">
        <v>83</v>
      </c>
      <c r="BK162" s="202">
        <f>ROUND(I162*H162,2)</f>
        <v>0</v>
      </c>
      <c r="BL162" s="17" t="s">
        <v>136</v>
      </c>
      <c r="BM162" s="201" t="s">
        <v>900</v>
      </c>
    </row>
    <row r="163" spans="1:65" s="14" customFormat="1" ht="11.25">
      <c r="B163" s="214"/>
      <c r="C163" s="215"/>
      <c r="D163" s="205" t="s">
        <v>167</v>
      </c>
      <c r="E163" s="216" t="s">
        <v>1</v>
      </c>
      <c r="F163" s="217" t="s">
        <v>257</v>
      </c>
      <c r="G163" s="215"/>
      <c r="H163" s="218">
        <v>397.57499999999999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167</v>
      </c>
      <c r="AU163" s="224" t="s">
        <v>85</v>
      </c>
      <c r="AV163" s="14" t="s">
        <v>85</v>
      </c>
      <c r="AW163" s="14" t="s">
        <v>32</v>
      </c>
      <c r="AX163" s="14" t="s">
        <v>83</v>
      </c>
      <c r="AY163" s="224" t="s">
        <v>130</v>
      </c>
    </row>
    <row r="164" spans="1:65" s="2" customFormat="1" ht="24.2" customHeight="1">
      <c r="A164" s="34"/>
      <c r="B164" s="35"/>
      <c r="C164" s="236" t="s">
        <v>179</v>
      </c>
      <c r="D164" s="236" t="s">
        <v>214</v>
      </c>
      <c r="E164" s="237" t="s">
        <v>418</v>
      </c>
      <c r="F164" s="238" t="s">
        <v>419</v>
      </c>
      <c r="G164" s="239" t="s">
        <v>420</v>
      </c>
      <c r="H164" s="240">
        <v>675.87800000000004</v>
      </c>
      <c r="I164" s="241"/>
      <c r="J164" s="242">
        <f>ROUND(I164*H164,2)</f>
        <v>0</v>
      </c>
      <c r="K164" s="243"/>
      <c r="L164" s="39"/>
      <c r="M164" s="244" t="s">
        <v>1</v>
      </c>
      <c r="N164" s="245" t="s">
        <v>40</v>
      </c>
      <c r="O164" s="71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136</v>
      </c>
      <c r="AT164" s="201" t="s">
        <v>214</v>
      </c>
      <c r="AU164" s="201" t="s">
        <v>85</v>
      </c>
      <c r="AY164" s="17" t="s">
        <v>130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" t="s">
        <v>83</v>
      </c>
      <c r="BK164" s="202">
        <f>ROUND(I164*H164,2)</f>
        <v>0</v>
      </c>
      <c r="BL164" s="17" t="s">
        <v>136</v>
      </c>
      <c r="BM164" s="201" t="s">
        <v>901</v>
      </c>
    </row>
    <row r="165" spans="1:65" s="14" customFormat="1" ht="11.25">
      <c r="B165" s="214"/>
      <c r="C165" s="215"/>
      <c r="D165" s="205" t="s">
        <v>167</v>
      </c>
      <c r="E165" s="216" t="s">
        <v>1</v>
      </c>
      <c r="F165" s="217" t="s">
        <v>902</v>
      </c>
      <c r="G165" s="215"/>
      <c r="H165" s="218">
        <v>675.87800000000004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167</v>
      </c>
      <c r="AU165" s="224" t="s">
        <v>85</v>
      </c>
      <c r="AV165" s="14" t="s">
        <v>85</v>
      </c>
      <c r="AW165" s="14" t="s">
        <v>32</v>
      </c>
      <c r="AX165" s="14" t="s">
        <v>83</v>
      </c>
      <c r="AY165" s="224" t="s">
        <v>130</v>
      </c>
    </row>
    <row r="166" spans="1:65" s="2" customFormat="1" ht="24.2" customHeight="1">
      <c r="A166" s="34"/>
      <c r="B166" s="35"/>
      <c r="C166" s="236" t="s">
        <v>183</v>
      </c>
      <c r="D166" s="236" t="s">
        <v>214</v>
      </c>
      <c r="E166" s="237" t="s">
        <v>424</v>
      </c>
      <c r="F166" s="238" t="s">
        <v>425</v>
      </c>
      <c r="G166" s="239" t="s">
        <v>245</v>
      </c>
      <c r="H166" s="240">
        <v>286.98500000000001</v>
      </c>
      <c r="I166" s="241"/>
      <c r="J166" s="242">
        <f>ROUND(I166*H166,2)</f>
        <v>0</v>
      </c>
      <c r="K166" s="243"/>
      <c r="L166" s="39"/>
      <c r="M166" s="244" t="s">
        <v>1</v>
      </c>
      <c r="N166" s="245" t="s">
        <v>40</v>
      </c>
      <c r="O166" s="7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136</v>
      </c>
      <c r="AT166" s="201" t="s">
        <v>214</v>
      </c>
      <c r="AU166" s="201" t="s">
        <v>85</v>
      </c>
      <c r="AY166" s="17" t="s">
        <v>130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83</v>
      </c>
      <c r="BK166" s="202">
        <f>ROUND(I166*H166,2)</f>
        <v>0</v>
      </c>
      <c r="BL166" s="17" t="s">
        <v>136</v>
      </c>
      <c r="BM166" s="201" t="s">
        <v>903</v>
      </c>
    </row>
    <row r="167" spans="1:65" s="14" customFormat="1" ht="11.25">
      <c r="B167" s="214"/>
      <c r="C167" s="215"/>
      <c r="D167" s="205" t="s">
        <v>167</v>
      </c>
      <c r="E167" s="216" t="s">
        <v>1</v>
      </c>
      <c r="F167" s="217" t="s">
        <v>904</v>
      </c>
      <c r="G167" s="215"/>
      <c r="H167" s="218">
        <v>286.98500000000001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167</v>
      </c>
      <c r="AU167" s="224" t="s">
        <v>85</v>
      </c>
      <c r="AV167" s="14" t="s">
        <v>85</v>
      </c>
      <c r="AW167" s="14" t="s">
        <v>32</v>
      </c>
      <c r="AX167" s="14" t="s">
        <v>75</v>
      </c>
      <c r="AY167" s="224" t="s">
        <v>130</v>
      </c>
    </row>
    <row r="168" spans="1:65" s="15" customFormat="1" ht="11.25">
      <c r="B168" s="225"/>
      <c r="C168" s="226"/>
      <c r="D168" s="205" t="s">
        <v>167</v>
      </c>
      <c r="E168" s="227" t="s">
        <v>270</v>
      </c>
      <c r="F168" s="228" t="s">
        <v>170</v>
      </c>
      <c r="G168" s="226"/>
      <c r="H168" s="229">
        <v>286.98500000000001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167</v>
      </c>
      <c r="AU168" s="235" t="s">
        <v>85</v>
      </c>
      <c r="AV168" s="15" t="s">
        <v>136</v>
      </c>
      <c r="AW168" s="15" t="s">
        <v>32</v>
      </c>
      <c r="AX168" s="15" t="s">
        <v>83</v>
      </c>
      <c r="AY168" s="235" t="s">
        <v>130</v>
      </c>
    </row>
    <row r="169" spans="1:65" s="2" customFormat="1" ht="24.2" customHeight="1">
      <c r="A169" s="34"/>
      <c r="B169" s="35"/>
      <c r="C169" s="236" t="s">
        <v>8</v>
      </c>
      <c r="D169" s="236" t="s">
        <v>214</v>
      </c>
      <c r="E169" s="237" t="s">
        <v>905</v>
      </c>
      <c r="F169" s="238" t="s">
        <v>906</v>
      </c>
      <c r="G169" s="239" t="s">
        <v>245</v>
      </c>
      <c r="H169" s="240">
        <v>87.204999999999998</v>
      </c>
      <c r="I169" s="241"/>
      <c r="J169" s="242">
        <f>ROUND(I169*H169,2)</f>
        <v>0</v>
      </c>
      <c r="K169" s="243"/>
      <c r="L169" s="39"/>
      <c r="M169" s="244" t="s">
        <v>1</v>
      </c>
      <c r="N169" s="245" t="s">
        <v>40</v>
      </c>
      <c r="O169" s="7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136</v>
      </c>
      <c r="AT169" s="201" t="s">
        <v>214</v>
      </c>
      <c r="AU169" s="201" t="s">
        <v>85</v>
      </c>
      <c r="AY169" s="17" t="s">
        <v>130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" t="s">
        <v>83</v>
      </c>
      <c r="BK169" s="202">
        <f>ROUND(I169*H169,2)</f>
        <v>0</v>
      </c>
      <c r="BL169" s="17" t="s">
        <v>136</v>
      </c>
      <c r="BM169" s="201" t="s">
        <v>907</v>
      </c>
    </row>
    <row r="170" spans="1:65" s="13" customFormat="1" ht="11.25">
      <c r="B170" s="203"/>
      <c r="C170" s="204"/>
      <c r="D170" s="205" t="s">
        <v>167</v>
      </c>
      <c r="E170" s="206" t="s">
        <v>1</v>
      </c>
      <c r="F170" s="207" t="s">
        <v>908</v>
      </c>
      <c r="G170" s="204"/>
      <c r="H170" s="206" t="s">
        <v>1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167</v>
      </c>
      <c r="AU170" s="213" t="s">
        <v>85</v>
      </c>
      <c r="AV170" s="13" t="s">
        <v>83</v>
      </c>
      <c r="AW170" s="13" t="s">
        <v>32</v>
      </c>
      <c r="AX170" s="13" t="s">
        <v>75</v>
      </c>
      <c r="AY170" s="213" t="s">
        <v>130</v>
      </c>
    </row>
    <row r="171" spans="1:65" s="14" customFormat="1" ht="22.5">
      <c r="B171" s="214"/>
      <c r="C171" s="215"/>
      <c r="D171" s="205" t="s">
        <v>167</v>
      </c>
      <c r="E171" s="216" t="s">
        <v>842</v>
      </c>
      <c r="F171" s="217" t="s">
        <v>909</v>
      </c>
      <c r="G171" s="215"/>
      <c r="H171" s="218">
        <v>87.204999999999998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167</v>
      </c>
      <c r="AU171" s="224" t="s">
        <v>85</v>
      </c>
      <c r="AV171" s="14" t="s">
        <v>85</v>
      </c>
      <c r="AW171" s="14" t="s">
        <v>32</v>
      </c>
      <c r="AX171" s="14" t="s">
        <v>83</v>
      </c>
      <c r="AY171" s="224" t="s">
        <v>130</v>
      </c>
    </row>
    <row r="172" spans="1:65" s="2" customFormat="1" ht="16.5" customHeight="1">
      <c r="A172" s="34"/>
      <c r="B172" s="35"/>
      <c r="C172" s="188" t="s">
        <v>190</v>
      </c>
      <c r="D172" s="188" t="s">
        <v>132</v>
      </c>
      <c r="E172" s="189" t="s">
        <v>429</v>
      </c>
      <c r="F172" s="190" t="s">
        <v>430</v>
      </c>
      <c r="G172" s="191" t="s">
        <v>420</v>
      </c>
      <c r="H172" s="192">
        <v>545.27200000000005</v>
      </c>
      <c r="I172" s="193"/>
      <c r="J172" s="194">
        <f>ROUND(I172*H172,2)</f>
        <v>0</v>
      </c>
      <c r="K172" s="195"/>
      <c r="L172" s="196"/>
      <c r="M172" s="197" t="s">
        <v>1</v>
      </c>
      <c r="N172" s="198" t="s">
        <v>40</v>
      </c>
      <c r="O172" s="71"/>
      <c r="P172" s="199">
        <f>O172*H172</f>
        <v>0</v>
      </c>
      <c r="Q172" s="199">
        <v>1</v>
      </c>
      <c r="R172" s="199">
        <f>Q172*H172</f>
        <v>545.27200000000005</v>
      </c>
      <c r="S172" s="199">
        <v>0</v>
      </c>
      <c r="T172" s="20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1" t="s">
        <v>135</v>
      </c>
      <c r="AT172" s="201" t="s">
        <v>132</v>
      </c>
      <c r="AU172" s="201" t="s">
        <v>85</v>
      </c>
      <c r="AY172" s="17" t="s">
        <v>130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" t="s">
        <v>83</v>
      </c>
      <c r="BK172" s="202">
        <f>ROUND(I172*H172,2)</f>
        <v>0</v>
      </c>
      <c r="BL172" s="17" t="s">
        <v>136</v>
      </c>
      <c r="BM172" s="201" t="s">
        <v>910</v>
      </c>
    </row>
    <row r="173" spans="1:65" s="14" customFormat="1" ht="11.25">
      <c r="B173" s="214"/>
      <c r="C173" s="215"/>
      <c r="D173" s="205" t="s">
        <v>167</v>
      </c>
      <c r="E173" s="216" t="s">
        <v>1</v>
      </c>
      <c r="F173" s="217" t="s">
        <v>433</v>
      </c>
      <c r="G173" s="215"/>
      <c r="H173" s="218">
        <v>545.27200000000005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167</v>
      </c>
      <c r="AU173" s="224" t="s">
        <v>85</v>
      </c>
      <c r="AV173" s="14" t="s">
        <v>85</v>
      </c>
      <c r="AW173" s="14" t="s">
        <v>32</v>
      </c>
      <c r="AX173" s="14" t="s">
        <v>83</v>
      </c>
      <c r="AY173" s="224" t="s">
        <v>130</v>
      </c>
    </row>
    <row r="174" spans="1:65" s="2" customFormat="1" ht="16.5" customHeight="1">
      <c r="A174" s="34"/>
      <c r="B174" s="35"/>
      <c r="C174" s="188" t="s">
        <v>194</v>
      </c>
      <c r="D174" s="188" t="s">
        <v>132</v>
      </c>
      <c r="E174" s="189" t="s">
        <v>911</v>
      </c>
      <c r="F174" s="190" t="s">
        <v>912</v>
      </c>
      <c r="G174" s="191" t="s">
        <v>420</v>
      </c>
      <c r="H174" s="192">
        <v>174.41</v>
      </c>
      <c r="I174" s="193"/>
      <c r="J174" s="194">
        <f>ROUND(I174*H174,2)</f>
        <v>0</v>
      </c>
      <c r="K174" s="195"/>
      <c r="L174" s="196"/>
      <c r="M174" s="197" t="s">
        <v>1</v>
      </c>
      <c r="N174" s="198" t="s">
        <v>40</v>
      </c>
      <c r="O174" s="71"/>
      <c r="P174" s="199">
        <f>O174*H174</f>
        <v>0</v>
      </c>
      <c r="Q174" s="199">
        <v>1</v>
      </c>
      <c r="R174" s="199">
        <f>Q174*H174</f>
        <v>174.41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135</v>
      </c>
      <c r="AT174" s="201" t="s">
        <v>132</v>
      </c>
      <c r="AU174" s="201" t="s">
        <v>85</v>
      </c>
      <c r="AY174" s="17" t="s">
        <v>130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83</v>
      </c>
      <c r="BK174" s="202">
        <f>ROUND(I174*H174,2)</f>
        <v>0</v>
      </c>
      <c r="BL174" s="17" t="s">
        <v>136</v>
      </c>
      <c r="BM174" s="201" t="s">
        <v>913</v>
      </c>
    </row>
    <row r="175" spans="1:65" s="14" customFormat="1" ht="11.25">
      <c r="B175" s="214"/>
      <c r="C175" s="215"/>
      <c r="D175" s="205" t="s">
        <v>167</v>
      </c>
      <c r="E175" s="216" t="s">
        <v>1</v>
      </c>
      <c r="F175" s="217" t="s">
        <v>914</v>
      </c>
      <c r="G175" s="215"/>
      <c r="H175" s="218">
        <v>174.41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167</v>
      </c>
      <c r="AU175" s="224" t="s">
        <v>85</v>
      </c>
      <c r="AV175" s="14" t="s">
        <v>85</v>
      </c>
      <c r="AW175" s="14" t="s">
        <v>32</v>
      </c>
      <c r="AX175" s="14" t="s">
        <v>83</v>
      </c>
      <c r="AY175" s="224" t="s">
        <v>130</v>
      </c>
    </row>
    <row r="176" spans="1:65" s="12" customFormat="1" ht="22.9" customHeight="1">
      <c r="B176" s="172"/>
      <c r="C176" s="173"/>
      <c r="D176" s="174" t="s">
        <v>74</v>
      </c>
      <c r="E176" s="186" t="s">
        <v>140</v>
      </c>
      <c r="F176" s="186" t="s">
        <v>915</v>
      </c>
      <c r="G176" s="173"/>
      <c r="H176" s="173"/>
      <c r="I176" s="176"/>
      <c r="J176" s="187">
        <f>BK176</f>
        <v>0</v>
      </c>
      <c r="K176" s="173"/>
      <c r="L176" s="178"/>
      <c r="M176" s="179"/>
      <c r="N176" s="180"/>
      <c r="O176" s="180"/>
      <c r="P176" s="181">
        <f>SUM(P177:P179)</f>
        <v>0</v>
      </c>
      <c r="Q176" s="180"/>
      <c r="R176" s="181">
        <f>SUM(R177:R179)</f>
        <v>0</v>
      </c>
      <c r="S176" s="180"/>
      <c r="T176" s="182">
        <f>SUM(T177:T179)</f>
        <v>0</v>
      </c>
      <c r="AR176" s="183" t="s">
        <v>83</v>
      </c>
      <c r="AT176" s="184" t="s">
        <v>74</v>
      </c>
      <c r="AU176" s="184" t="s">
        <v>83</v>
      </c>
      <c r="AY176" s="183" t="s">
        <v>130</v>
      </c>
      <c r="BK176" s="185">
        <f>SUM(BK177:BK179)</f>
        <v>0</v>
      </c>
    </row>
    <row r="177" spans="1:65" s="2" customFormat="1" ht="21.75" customHeight="1">
      <c r="A177" s="34"/>
      <c r="B177" s="35"/>
      <c r="C177" s="236" t="s">
        <v>198</v>
      </c>
      <c r="D177" s="236" t="s">
        <v>214</v>
      </c>
      <c r="E177" s="237" t="s">
        <v>916</v>
      </c>
      <c r="F177" s="238" t="s">
        <v>917</v>
      </c>
      <c r="G177" s="239" t="s">
        <v>102</v>
      </c>
      <c r="H177" s="240">
        <v>73.47</v>
      </c>
      <c r="I177" s="241"/>
      <c r="J177" s="242">
        <f>ROUND(I177*H177,2)</f>
        <v>0</v>
      </c>
      <c r="K177" s="243"/>
      <c r="L177" s="39"/>
      <c r="M177" s="244" t="s">
        <v>1</v>
      </c>
      <c r="N177" s="245" t="s">
        <v>40</v>
      </c>
      <c r="O177" s="71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136</v>
      </c>
      <c r="AT177" s="201" t="s">
        <v>214</v>
      </c>
      <c r="AU177" s="201" t="s">
        <v>85</v>
      </c>
      <c r="AY177" s="17" t="s">
        <v>130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" t="s">
        <v>83</v>
      </c>
      <c r="BK177" s="202">
        <f>ROUND(I177*H177,2)</f>
        <v>0</v>
      </c>
      <c r="BL177" s="17" t="s">
        <v>136</v>
      </c>
      <c r="BM177" s="201" t="s">
        <v>918</v>
      </c>
    </row>
    <row r="178" spans="1:65" s="13" customFormat="1" ht="11.25">
      <c r="B178" s="203"/>
      <c r="C178" s="204"/>
      <c r="D178" s="205" t="s">
        <v>167</v>
      </c>
      <c r="E178" s="206" t="s">
        <v>1</v>
      </c>
      <c r="F178" s="207" t="s">
        <v>874</v>
      </c>
      <c r="G178" s="204"/>
      <c r="H178" s="206" t="s">
        <v>1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167</v>
      </c>
      <c r="AU178" s="213" t="s">
        <v>85</v>
      </c>
      <c r="AV178" s="13" t="s">
        <v>83</v>
      </c>
      <c r="AW178" s="13" t="s">
        <v>32</v>
      </c>
      <c r="AX178" s="13" t="s">
        <v>75</v>
      </c>
      <c r="AY178" s="213" t="s">
        <v>130</v>
      </c>
    </row>
    <row r="179" spans="1:65" s="14" customFormat="1" ht="11.25">
      <c r="B179" s="214"/>
      <c r="C179" s="215"/>
      <c r="D179" s="205" t="s">
        <v>167</v>
      </c>
      <c r="E179" s="216" t="s">
        <v>1</v>
      </c>
      <c r="F179" s="217" t="s">
        <v>919</v>
      </c>
      <c r="G179" s="215"/>
      <c r="H179" s="218">
        <v>73.47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167</v>
      </c>
      <c r="AU179" s="224" t="s">
        <v>85</v>
      </c>
      <c r="AV179" s="14" t="s">
        <v>85</v>
      </c>
      <c r="AW179" s="14" t="s">
        <v>32</v>
      </c>
      <c r="AX179" s="14" t="s">
        <v>83</v>
      </c>
      <c r="AY179" s="224" t="s">
        <v>130</v>
      </c>
    </row>
    <row r="180" spans="1:65" s="12" customFormat="1" ht="22.9" customHeight="1">
      <c r="B180" s="172"/>
      <c r="C180" s="173"/>
      <c r="D180" s="174" t="s">
        <v>74</v>
      </c>
      <c r="E180" s="186" t="s">
        <v>136</v>
      </c>
      <c r="F180" s="186" t="s">
        <v>560</v>
      </c>
      <c r="G180" s="173"/>
      <c r="H180" s="173"/>
      <c r="I180" s="176"/>
      <c r="J180" s="187">
        <f>BK180</f>
        <v>0</v>
      </c>
      <c r="K180" s="173"/>
      <c r="L180" s="178"/>
      <c r="M180" s="179"/>
      <c r="N180" s="180"/>
      <c r="O180" s="180"/>
      <c r="P180" s="181">
        <f>SUM(P181:P192)</f>
        <v>0</v>
      </c>
      <c r="Q180" s="180"/>
      <c r="R180" s="181">
        <f>SUM(R181:R192)</f>
        <v>0</v>
      </c>
      <c r="S180" s="180"/>
      <c r="T180" s="182">
        <f>SUM(T181:T192)</f>
        <v>0</v>
      </c>
      <c r="AR180" s="183" t="s">
        <v>83</v>
      </c>
      <c r="AT180" s="184" t="s">
        <v>74</v>
      </c>
      <c r="AU180" s="184" t="s">
        <v>83</v>
      </c>
      <c r="AY180" s="183" t="s">
        <v>130</v>
      </c>
      <c r="BK180" s="185">
        <f>SUM(BK181:BK192)</f>
        <v>0</v>
      </c>
    </row>
    <row r="181" spans="1:65" s="2" customFormat="1" ht="24.2" customHeight="1">
      <c r="A181" s="34"/>
      <c r="B181" s="35"/>
      <c r="C181" s="236" t="s">
        <v>202</v>
      </c>
      <c r="D181" s="236" t="s">
        <v>214</v>
      </c>
      <c r="E181" s="237" t="s">
        <v>920</v>
      </c>
      <c r="F181" s="238" t="s">
        <v>921</v>
      </c>
      <c r="G181" s="239" t="s">
        <v>245</v>
      </c>
      <c r="H181" s="240">
        <v>14.988</v>
      </c>
      <c r="I181" s="241"/>
      <c r="J181" s="242">
        <f>ROUND(I181*H181,2)</f>
        <v>0</v>
      </c>
      <c r="K181" s="243"/>
      <c r="L181" s="39"/>
      <c r="M181" s="244" t="s">
        <v>1</v>
      </c>
      <c r="N181" s="245" t="s">
        <v>40</v>
      </c>
      <c r="O181" s="7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136</v>
      </c>
      <c r="AT181" s="201" t="s">
        <v>214</v>
      </c>
      <c r="AU181" s="201" t="s">
        <v>85</v>
      </c>
      <c r="AY181" s="17" t="s">
        <v>130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136</v>
      </c>
      <c r="BM181" s="201" t="s">
        <v>922</v>
      </c>
    </row>
    <row r="182" spans="1:65" s="13" customFormat="1" ht="11.25">
      <c r="B182" s="203"/>
      <c r="C182" s="204"/>
      <c r="D182" s="205" t="s">
        <v>167</v>
      </c>
      <c r="E182" s="206" t="s">
        <v>1</v>
      </c>
      <c r="F182" s="207" t="s">
        <v>908</v>
      </c>
      <c r="G182" s="204"/>
      <c r="H182" s="206" t="s">
        <v>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167</v>
      </c>
      <c r="AU182" s="213" t="s">
        <v>85</v>
      </c>
      <c r="AV182" s="13" t="s">
        <v>83</v>
      </c>
      <c r="AW182" s="13" t="s">
        <v>32</v>
      </c>
      <c r="AX182" s="13" t="s">
        <v>75</v>
      </c>
      <c r="AY182" s="213" t="s">
        <v>130</v>
      </c>
    </row>
    <row r="183" spans="1:65" s="14" customFormat="1" ht="11.25">
      <c r="B183" s="214"/>
      <c r="C183" s="215"/>
      <c r="D183" s="205" t="s">
        <v>167</v>
      </c>
      <c r="E183" s="216" t="s">
        <v>1</v>
      </c>
      <c r="F183" s="217" t="s">
        <v>923</v>
      </c>
      <c r="G183" s="215"/>
      <c r="H183" s="218">
        <v>6.3040000000000003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167</v>
      </c>
      <c r="AU183" s="224" t="s">
        <v>85</v>
      </c>
      <c r="AV183" s="14" t="s">
        <v>85</v>
      </c>
      <c r="AW183" s="14" t="s">
        <v>32</v>
      </c>
      <c r="AX183" s="14" t="s">
        <v>75</v>
      </c>
      <c r="AY183" s="224" t="s">
        <v>130</v>
      </c>
    </row>
    <row r="184" spans="1:65" s="14" customFormat="1" ht="11.25">
      <c r="B184" s="214"/>
      <c r="C184" s="215"/>
      <c r="D184" s="205" t="s">
        <v>167</v>
      </c>
      <c r="E184" s="216" t="s">
        <v>1</v>
      </c>
      <c r="F184" s="217" t="s">
        <v>924</v>
      </c>
      <c r="G184" s="215"/>
      <c r="H184" s="218">
        <v>5.6269999999999998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167</v>
      </c>
      <c r="AU184" s="224" t="s">
        <v>85</v>
      </c>
      <c r="AV184" s="14" t="s">
        <v>85</v>
      </c>
      <c r="AW184" s="14" t="s">
        <v>32</v>
      </c>
      <c r="AX184" s="14" t="s">
        <v>75</v>
      </c>
      <c r="AY184" s="224" t="s">
        <v>130</v>
      </c>
    </row>
    <row r="185" spans="1:65" s="14" customFormat="1" ht="11.25">
      <c r="B185" s="214"/>
      <c r="C185" s="215"/>
      <c r="D185" s="205" t="s">
        <v>167</v>
      </c>
      <c r="E185" s="216" t="s">
        <v>1</v>
      </c>
      <c r="F185" s="217" t="s">
        <v>925</v>
      </c>
      <c r="G185" s="215"/>
      <c r="H185" s="218">
        <v>3.0569999999999999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167</v>
      </c>
      <c r="AU185" s="224" t="s">
        <v>85</v>
      </c>
      <c r="AV185" s="14" t="s">
        <v>85</v>
      </c>
      <c r="AW185" s="14" t="s">
        <v>32</v>
      </c>
      <c r="AX185" s="14" t="s">
        <v>75</v>
      </c>
      <c r="AY185" s="224" t="s">
        <v>130</v>
      </c>
    </row>
    <row r="186" spans="1:65" s="15" customFormat="1" ht="11.25">
      <c r="B186" s="225"/>
      <c r="C186" s="226"/>
      <c r="D186" s="205" t="s">
        <v>167</v>
      </c>
      <c r="E186" s="227" t="s">
        <v>244</v>
      </c>
      <c r="F186" s="228" t="s">
        <v>170</v>
      </c>
      <c r="G186" s="226"/>
      <c r="H186" s="229">
        <v>14.988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167</v>
      </c>
      <c r="AU186" s="235" t="s">
        <v>85</v>
      </c>
      <c r="AV186" s="15" t="s">
        <v>136</v>
      </c>
      <c r="AW186" s="15" t="s">
        <v>32</v>
      </c>
      <c r="AX186" s="15" t="s">
        <v>83</v>
      </c>
      <c r="AY186" s="235" t="s">
        <v>130</v>
      </c>
    </row>
    <row r="187" spans="1:65" s="2" customFormat="1" ht="24.2" customHeight="1">
      <c r="A187" s="34"/>
      <c r="B187" s="35"/>
      <c r="C187" s="236" t="s">
        <v>206</v>
      </c>
      <c r="D187" s="236" t="s">
        <v>214</v>
      </c>
      <c r="E187" s="237" t="s">
        <v>926</v>
      </c>
      <c r="F187" s="238" t="s">
        <v>927</v>
      </c>
      <c r="G187" s="239" t="s">
        <v>245</v>
      </c>
      <c r="H187" s="240">
        <v>8.3970000000000002</v>
      </c>
      <c r="I187" s="241"/>
      <c r="J187" s="242">
        <f>ROUND(I187*H187,2)</f>
        <v>0</v>
      </c>
      <c r="K187" s="243"/>
      <c r="L187" s="39"/>
      <c r="M187" s="244" t="s">
        <v>1</v>
      </c>
      <c r="N187" s="245" t="s">
        <v>40</v>
      </c>
      <c r="O187" s="7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136</v>
      </c>
      <c r="AT187" s="201" t="s">
        <v>214</v>
      </c>
      <c r="AU187" s="201" t="s">
        <v>85</v>
      </c>
      <c r="AY187" s="17" t="s">
        <v>130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7" t="s">
        <v>83</v>
      </c>
      <c r="BK187" s="202">
        <f>ROUND(I187*H187,2)</f>
        <v>0</v>
      </c>
      <c r="BL187" s="17" t="s">
        <v>136</v>
      </c>
      <c r="BM187" s="201" t="s">
        <v>928</v>
      </c>
    </row>
    <row r="188" spans="1:65" s="13" customFormat="1" ht="11.25">
      <c r="B188" s="203"/>
      <c r="C188" s="204"/>
      <c r="D188" s="205" t="s">
        <v>167</v>
      </c>
      <c r="E188" s="206" t="s">
        <v>1</v>
      </c>
      <c r="F188" s="207" t="s">
        <v>908</v>
      </c>
      <c r="G188" s="204"/>
      <c r="H188" s="206" t="s">
        <v>1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167</v>
      </c>
      <c r="AU188" s="213" t="s">
        <v>85</v>
      </c>
      <c r="AV188" s="13" t="s">
        <v>83</v>
      </c>
      <c r="AW188" s="13" t="s">
        <v>32</v>
      </c>
      <c r="AX188" s="13" t="s">
        <v>75</v>
      </c>
      <c r="AY188" s="213" t="s">
        <v>130</v>
      </c>
    </row>
    <row r="189" spans="1:65" s="14" customFormat="1" ht="11.25">
      <c r="B189" s="214"/>
      <c r="C189" s="215"/>
      <c r="D189" s="205" t="s">
        <v>167</v>
      </c>
      <c r="E189" s="216" t="s">
        <v>1</v>
      </c>
      <c r="F189" s="217" t="s">
        <v>929</v>
      </c>
      <c r="G189" s="215"/>
      <c r="H189" s="218">
        <v>3.637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167</v>
      </c>
      <c r="AU189" s="224" t="s">
        <v>85</v>
      </c>
      <c r="AV189" s="14" t="s">
        <v>85</v>
      </c>
      <c r="AW189" s="14" t="s">
        <v>32</v>
      </c>
      <c r="AX189" s="14" t="s">
        <v>75</v>
      </c>
      <c r="AY189" s="224" t="s">
        <v>130</v>
      </c>
    </row>
    <row r="190" spans="1:65" s="14" customFormat="1" ht="11.25">
      <c r="B190" s="214"/>
      <c r="C190" s="215"/>
      <c r="D190" s="205" t="s">
        <v>167</v>
      </c>
      <c r="E190" s="216" t="s">
        <v>1</v>
      </c>
      <c r="F190" s="217" t="s">
        <v>930</v>
      </c>
      <c r="G190" s="215"/>
      <c r="H190" s="218">
        <v>3.165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167</v>
      </c>
      <c r="AU190" s="224" t="s">
        <v>85</v>
      </c>
      <c r="AV190" s="14" t="s">
        <v>85</v>
      </c>
      <c r="AW190" s="14" t="s">
        <v>32</v>
      </c>
      <c r="AX190" s="14" t="s">
        <v>75</v>
      </c>
      <c r="AY190" s="224" t="s">
        <v>130</v>
      </c>
    </row>
    <row r="191" spans="1:65" s="14" customFormat="1" ht="11.25">
      <c r="B191" s="214"/>
      <c r="C191" s="215"/>
      <c r="D191" s="205" t="s">
        <v>167</v>
      </c>
      <c r="E191" s="216" t="s">
        <v>1</v>
      </c>
      <c r="F191" s="217" t="s">
        <v>931</v>
      </c>
      <c r="G191" s="215"/>
      <c r="H191" s="218">
        <v>1.595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167</v>
      </c>
      <c r="AU191" s="224" t="s">
        <v>85</v>
      </c>
      <c r="AV191" s="14" t="s">
        <v>85</v>
      </c>
      <c r="AW191" s="14" t="s">
        <v>32</v>
      </c>
      <c r="AX191" s="14" t="s">
        <v>75</v>
      </c>
      <c r="AY191" s="224" t="s">
        <v>130</v>
      </c>
    </row>
    <row r="192" spans="1:65" s="15" customFormat="1" ht="11.25">
      <c r="B192" s="225"/>
      <c r="C192" s="226"/>
      <c r="D192" s="205" t="s">
        <v>167</v>
      </c>
      <c r="E192" s="227" t="s">
        <v>855</v>
      </c>
      <c r="F192" s="228" t="s">
        <v>170</v>
      </c>
      <c r="G192" s="226"/>
      <c r="H192" s="229">
        <v>8.3970000000000002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167</v>
      </c>
      <c r="AU192" s="235" t="s">
        <v>85</v>
      </c>
      <c r="AV192" s="15" t="s">
        <v>136</v>
      </c>
      <c r="AW192" s="15" t="s">
        <v>32</v>
      </c>
      <c r="AX192" s="15" t="s">
        <v>83</v>
      </c>
      <c r="AY192" s="235" t="s">
        <v>130</v>
      </c>
    </row>
    <row r="193" spans="1:65" s="12" customFormat="1" ht="22.9" customHeight="1">
      <c r="B193" s="172"/>
      <c r="C193" s="173"/>
      <c r="D193" s="174" t="s">
        <v>74</v>
      </c>
      <c r="E193" s="186" t="s">
        <v>135</v>
      </c>
      <c r="F193" s="186" t="s">
        <v>632</v>
      </c>
      <c r="G193" s="173"/>
      <c r="H193" s="173"/>
      <c r="I193" s="176"/>
      <c r="J193" s="187">
        <f>BK193</f>
        <v>0</v>
      </c>
      <c r="K193" s="173"/>
      <c r="L193" s="178"/>
      <c r="M193" s="179"/>
      <c r="N193" s="180"/>
      <c r="O193" s="180"/>
      <c r="P193" s="181">
        <f>SUM(P194:P250)</f>
        <v>0</v>
      </c>
      <c r="Q193" s="180"/>
      <c r="R193" s="181">
        <f>SUM(R194:R250)</f>
        <v>14.410367200000001</v>
      </c>
      <c r="S193" s="180"/>
      <c r="T193" s="182">
        <f>SUM(T194:T250)</f>
        <v>0</v>
      </c>
      <c r="AR193" s="183" t="s">
        <v>83</v>
      </c>
      <c r="AT193" s="184" t="s">
        <v>74</v>
      </c>
      <c r="AU193" s="184" t="s">
        <v>83</v>
      </c>
      <c r="AY193" s="183" t="s">
        <v>130</v>
      </c>
      <c r="BK193" s="185">
        <f>SUM(BK194:BK250)</f>
        <v>0</v>
      </c>
    </row>
    <row r="194" spans="1:65" s="2" customFormat="1" ht="33" customHeight="1">
      <c r="A194" s="34"/>
      <c r="B194" s="35"/>
      <c r="C194" s="236" t="s">
        <v>7</v>
      </c>
      <c r="D194" s="236" t="s">
        <v>214</v>
      </c>
      <c r="E194" s="237" t="s">
        <v>634</v>
      </c>
      <c r="F194" s="238" t="s">
        <v>635</v>
      </c>
      <c r="G194" s="239" t="s">
        <v>102</v>
      </c>
      <c r="H194" s="240">
        <v>26.58</v>
      </c>
      <c r="I194" s="241"/>
      <c r="J194" s="242">
        <f>ROUND(I194*H194,2)</f>
        <v>0</v>
      </c>
      <c r="K194" s="243"/>
      <c r="L194" s="39"/>
      <c r="M194" s="244" t="s">
        <v>1</v>
      </c>
      <c r="N194" s="245" t="s">
        <v>40</v>
      </c>
      <c r="O194" s="71"/>
      <c r="P194" s="199">
        <f>O194*H194</f>
        <v>0</v>
      </c>
      <c r="Q194" s="199">
        <v>3.0000000000000001E-5</v>
      </c>
      <c r="R194" s="199">
        <f>Q194*H194</f>
        <v>7.9739999999999998E-4</v>
      </c>
      <c r="S194" s="199">
        <v>0</v>
      </c>
      <c r="T194" s="20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1" t="s">
        <v>136</v>
      </c>
      <c r="AT194" s="201" t="s">
        <v>214</v>
      </c>
      <c r="AU194" s="201" t="s">
        <v>85</v>
      </c>
      <c r="AY194" s="17" t="s">
        <v>130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7" t="s">
        <v>83</v>
      </c>
      <c r="BK194" s="202">
        <f>ROUND(I194*H194,2)</f>
        <v>0</v>
      </c>
      <c r="BL194" s="17" t="s">
        <v>136</v>
      </c>
      <c r="BM194" s="201" t="s">
        <v>932</v>
      </c>
    </row>
    <row r="195" spans="1:65" s="13" customFormat="1" ht="11.25">
      <c r="B195" s="203"/>
      <c r="C195" s="204"/>
      <c r="D195" s="205" t="s">
        <v>167</v>
      </c>
      <c r="E195" s="206" t="s">
        <v>1</v>
      </c>
      <c r="F195" s="207" t="s">
        <v>933</v>
      </c>
      <c r="G195" s="204"/>
      <c r="H195" s="206" t="s">
        <v>1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167</v>
      </c>
      <c r="AU195" s="213" t="s">
        <v>85</v>
      </c>
      <c r="AV195" s="13" t="s">
        <v>83</v>
      </c>
      <c r="AW195" s="13" t="s">
        <v>32</v>
      </c>
      <c r="AX195" s="13" t="s">
        <v>75</v>
      </c>
      <c r="AY195" s="213" t="s">
        <v>130</v>
      </c>
    </row>
    <row r="196" spans="1:65" s="14" customFormat="1" ht="11.25">
      <c r="B196" s="214"/>
      <c r="C196" s="215"/>
      <c r="D196" s="205" t="s">
        <v>167</v>
      </c>
      <c r="E196" s="216" t="s">
        <v>847</v>
      </c>
      <c r="F196" s="217" t="s">
        <v>934</v>
      </c>
      <c r="G196" s="215"/>
      <c r="H196" s="218">
        <v>26.58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167</v>
      </c>
      <c r="AU196" s="224" t="s">
        <v>85</v>
      </c>
      <c r="AV196" s="14" t="s">
        <v>85</v>
      </c>
      <c r="AW196" s="14" t="s">
        <v>32</v>
      </c>
      <c r="AX196" s="14" t="s">
        <v>83</v>
      </c>
      <c r="AY196" s="224" t="s">
        <v>130</v>
      </c>
    </row>
    <row r="197" spans="1:65" s="2" customFormat="1" ht="24.2" customHeight="1">
      <c r="A197" s="34"/>
      <c r="B197" s="35"/>
      <c r="C197" s="188" t="s">
        <v>213</v>
      </c>
      <c r="D197" s="188" t="s">
        <v>132</v>
      </c>
      <c r="E197" s="189" t="s">
        <v>640</v>
      </c>
      <c r="F197" s="190" t="s">
        <v>641</v>
      </c>
      <c r="G197" s="191" t="s">
        <v>102</v>
      </c>
      <c r="H197" s="192">
        <v>26.978999999999999</v>
      </c>
      <c r="I197" s="193"/>
      <c r="J197" s="194">
        <f>ROUND(I197*H197,2)</f>
        <v>0</v>
      </c>
      <c r="K197" s="195"/>
      <c r="L197" s="196"/>
      <c r="M197" s="197" t="s">
        <v>1</v>
      </c>
      <c r="N197" s="198" t="s">
        <v>40</v>
      </c>
      <c r="O197" s="71"/>
      <c r="P197" s="199">
        <f>O197*H197</f>
        <v>0</v>
      </c>
      <c r="Q197" s="199">
        <v>2.4E-2</v>
      </c>
      <c r="R197" s="199">
        <f>Q197*H197</f>
        <v>0.64749599999999996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135</v>
      </c>
      <c r="AT197" s="201" t="s">
        <v>132</v>
      </c>
      <c r="AU197" s="201" t="s">
        <v>85</v>
      </c>
      <c r="AY197" s="17" t="s">
        <v>130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83</v>
      </c>
      <c r="BK197" s="202">
        <f>ROUND(I197*H197,2)</f>
        <v>0</v>
      </c>
      <c r="BL197" s="17" t="s">
        <v>136</v>
      </c>
      <c r="BM197" s="201" t="s">
        <v>935</v>
      </c>
    </row>
    <row r="198" spans="1:65" s="13" customFormat="1" ht="11.25">
      <c r="B198" s="203"/>
      <c r="C198" s="204"/>
      <c r="D198" s="205" t="s">
        <v>167</v>
      </c>
      <c r="E198" s="206" t="s">
        <v>1</v>
      </c>
      <c r="F198" s="207" t="s">
        <v>936</v>
      </c>
      <c r="G198" s="204"/>
      <c r="H198" s="206" t="s">
        <v>1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167</v>
      </c>
      <c r="AU198" s="213" t="s">
        <v>85</v>
      </c>
      <c r="AV198" s="13" t="s">
        <v>83</v>
      </c>
      <c r="AW198" s="13" t="s">
        <v>32</v>
      </c>
      <c r="AX198" s="13" t="s">
        <v>75</v>
      </c>
      <c r="AY198" s="213" t="s">
        <v>130</v>
      </c>
    </row>
    <row r="199" spans="1:65" s="13" customFormat="1" ht="11.25">
      <c r="B199" s="203"/>
      <c r="C199" s="204"/>
      <c r="D199" s="205" t="s">
        <v>167</v>
      </c>
      <c r="E199" s="206" t="s">
        <v>1</v>
      </c>
      <c r="F199" s="207" t="s">
        <v>937</v>
      </c>
      <c r="G199" s="204"/>
      <c r="H199" s="206" t="s">
        <v>1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167</v>
      </c>
      <c r="AU199" s="213" t="s">
        <v>85</v>
      </c>
      <c r="AV199" s="13" t="s">
        <v>83</v>
      </c>
      <c r="AW199" s="13" t="s">
        <v>32</v>
      </c>
      <c r="AX199" s="13" t="s">
        <v>75</v>
      </c>
      <c r="AY199" s="213" t="s">
        <v>130</v>
      </c>
    </row>
    <row r="200" spans="1:65" s="14" customFormat="1" ht="11.25">
      <c r="B200" s="214"/>
      <c r="C200" s="215"/>
      <c r="D200" s="205" t="s">
        <v>167</v>
      </c>
      <c r="E200" s="216" t="s">
        <v>1</v>
      </c>
      <c r="F200" s="217" t="s">
        <v>847</v>
      </c>
      <c r="G200" s="215"/>
      <c r="H200" s="218">
        <v>26.58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167</v>
      </c>
      <c r="AU200" s="224" t="s">
        <v>85</v>
      </c>
      <c r="AV200" s="14" t="s">
        <v>85</v>
      </c>
      <c r="AW200" s="14" t="s">
        <v>32</v>
      </c>
      <c r="AX200" s="14" t="s">
        <v>83</v>
      </c>
      <c r="AY200" s="224" t="s">
        <v>130</v>
      </c>
    </row>
    <row r="201" spans="1:65" s="14" customFormat="1" ht="11.25">
      <c r="B201" s="214"/>
      <c r="C201" s="215"/>
      <c r="D201" s="205" t="s">
        <v>167</v>
      </c>
      <c r="E201" s="215"/>
      <c r="F201" s="217" t="s">
        <v>938</v>
      </c>
      <c r="G201" s="215"/>
      <c r="H201" s="218">
        <v>26.978999999999999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167</v>
      </c>
      <c r="AU201" s="224" t="s">
        <v>85</v>
      </c>
      <c r="AV201" s="14" t="s">
        <v>85</v>
      </c>
      <c r="AW201" s="14" t="s">
        <v>4</v>
      </c>
      <c r="AX201" s="14" t="s">
        <v>83</v>
      </c>
      <c r="AY201" s="224" t="s">
        <v>130</v>
      </c>
    </row>
    <row r="202" spans="1:65" s="2" customFormat="1" ht="33" customHeight="1">
      <c r="A202" s="34"/>
      <c r="B202" s="35"/>
      <c r="C202" s="236" t="s">
        <v>218</v>
      </c>
      <c r="D202" s="236" t="s">
        <v>214</v>
      </c>
      <c r="E202" s="237" t="s">
        <v>939</v>
      </c>
      <c r="F202" s="238" t="s">
        <v>940</v>
      </c>
      <c r="G202" s="239" t="s">
        <v>102</v>
      </c>
      <c r="H202" s="240">
        <v>46.89</v>
      </c>
      <c r="I202" s="241"/>
      <c r="J202" s="242">
        <f>ROUND(I202*H202,2)</f>
        <v>0</v>
      </c>
      <c r="K202" s="243"/>
      <c r="L202" s="39"/>
      <c r="M202" s="244" t="s">
        <v>1</v>
      </c>
      <c r="N202" s="245" t="s">
        <v>40</v>
      </c>
      <c r="O202" s="71"/>
      <c r="P202" s="199">
        <f>O202*H202</f>
        <v>0</v>
      </c>
      <c r="Q202" s="199">
        <v>4.0000000000000003E-5</v>
      </c>
      <c r="R202" s="199">
        <f>Q202*H202</f>
        <v>1.8756000000000003E-3</v>
      </c>
      <c r="S202" s="199">
        <v>0</v>
      </c>
      <c r="T202" s="20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136</v>
      </c>
      <c r="AT202" s="201" t="s">
        <v>214</v>
      </c>
      <c r="AU202" s="201" t="s">
        <v>85</v>
      </c>
      <c r="AY202" s="17" t="s">
        <v>130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83</v>
      </c>
      <c r="BK202" s="202">
        <f>ROUND(I202*H202,2)</f>
        <v>0</v>
      </c>
      <c r="BL202" s="17" t="s">
        <v>136</v>
      </c>
      <c r="BM202" s="201" t="s">
        <v>941</v>
      </c>
    </row>
    <row r="203" spans="1:65" s="13" customFormat="1" ht="11.25">
      <c r="B203" s="203"/>
      <c r="C203" s="204"/>
      <c r="D203" s="205" t="s">
        <v>167</v>
      </c>
      <c r="E203" s="206" t="s">
        <v>1</v>
      </c>
      <c r="F203" s="207" t="s">
        <v>874</v>
      </c>
      <c r="G203" s="204"/>
      <c r="H203" s="206" t="s">
        <v>1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167</v>
      </c>
      <c r="AU203" s="213" t="s">
        <v>85</v>
      </c>
      <c r="AV203" s="13" t="s">
        <v>83</v>
      </c>
      <c r="AW203" s="13" t="s">
        <v>32</v>
      </c>
      <c r="AX203" s="13" t="s">
        <v>75</v>
      </c>
      <c r="AY203" s="213" t="s">
        <v>130</v>
      </c>
    </row>
    <row r="204" spans="1:65" s="14" customFormat="1" ht="11.25">
      <c r="B204" s="214"/>
      <c r="C204" s="215"/>
      <c r="D204" s="205" t="s">
        <v>167</v>
      </c>
      <c r="E204" s="216" t="s">
        <v>849</v>
      </c>
      <c r="F204" s="217" t="s">
        <v>942</v>
      </c>
      <c r="G204" s="215"/>
      <c r="H204" s="218">
        <v>46.89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167</v>
      </c>
      <c r="AU204" s="224" t="s">
        <v>85</v>
      </c>
      <c r="AV204" s="14" t="s">
        <v>85</v>
      </c>
      <c r="AW204" s="14" t="s">
        <v>32</v>
      </c>
      <c r="AX204" s="14" t="s">
        <v>83</v>
      </c>
      <c r="AY204" s="224" t="s">
        <v>130</v>
      </c>
    </row>
    <row r="205" spans="1:65" s="2" customFormat="1" ht="24.2" customHeight="1">
      <c r="A205" s="34"/>
      <c r="B205" s="35"/>
      <c r="C205" s="188" t="s">
        <v>222</v>
      </c>
      <c r="D205" s="188" t="s">
        <v>132</v>
      </c>
      <c r="E205" s="189" t="s">
        <v>943</v>
      </c>
      <c r="F205" s="190" t="s">
        <v>944</v>
      </c>
      <c r="G205" s="191" t="s">
        <v>102</v>
      </c>
      <c r="H205" s="192">
        <v>49.234999999999999</v>
      </c>
      <c r="I205" s="193"/>
      <c r="J205" s="194">
        <f>ROUND(I205*H205,2)</f>
        <v>0</v>
      </c>
      <c r="K205" s="195"/>
      <c r="L205" s="196"/>
      <c r="M205" s="197" t="s">
        <v>1</v>
      </c>
      <c r="N205" s="198" t="s">
        <v>40</v>
      </c>
      <c r="O205" s="71"/>
      <c r="P205" s="199">
        <f>O205*H205</f>
        <v>0</v>
      </c>
      <c r="Q205" s="199">
        <v>3.6999999999999998E-2</v>
      </c>
      <c r="R205" s="199">
        <f>Q205*H205</f>
        <v>1.8216949999999998</v>
      </c>
      <c r="S205" s="199">
        <v>0</v>
      </c>
      <c r="T205" s="20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135</v>
      </c>
      <c r="AT205" s="201" t="s">
        <v>132</v>
      </c>
      <c r="AU205" s="201" t="s">
        <v>85</v>
      </c>
      <c r="AY205" s="17" t="s">
        <v>130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" t="s">
        <v>83</v>
      </c>
      <c r="BK205" s="202">
        <f>ROUND(I205*H205,2)</f>
        <v>0</v>
      </c>
      <c r="BL205" s="17" t="s">
        <v>136</v>
      </c>
      <c r="BM205" s="201" t="s">
        <v>945</v>
      </c>
    </row>
    <row r="206" spans="1:65" s="13" customFormat="1" ht="11.25">
      <c r="B206" s="203"/>
      <c r="C206" s="204"/>
      <c r="D206" s="205" t="s">
        <v>167</v>
      </c>
      <c r="E206" s="206" t="s">
        <v>1</v>
      </c>
      <c r="F206" s="207" t="s">
        <v>609</v>
      </c>
      <c r="G206" s="204"/>
      <c r="H206" s="206" t="s">
        <v>1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167</v>
      </c>
      <c r="AU206" s="213" t="s">
        <v>85</v>
      </c>
      <c r="AV206" s="13" t="s">
        <v>83</v>
      </c>
      <c r="AW206" s="13" t="s">
        <v>32</v>
      </c>
      <c r="AX206" s="13" t="s">
        <v>75</v>
      </c>
      <c r="AY206" s="213" t="s">
        <v>130</v>
      </c>
    </row>
    <row r="207" spans="1:65" s="14" customFormat="1" ht="11.25">
      <c r="B207" s="214"/>
      <c r="C207" s="215"/>
      <c r="D207" s="205" t="s">
        <v>167</v>
      </c>
      <c r="E207" s="216" t="s">
        <v>1</v>
      </c>
      <c r="F207" s="217" t="s">
        <v>849</v>
      </c>
      <c r="G207" s="215"/>
      <c r="H207" s="218">
        <v>46.89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167</v>
      </c>
      <c r="AU207" s="224" t="s">
        <v>85</v>
      </c>
      <c r="AV207" s="14" t="s">
        <v>85</v>
      </c>
      <c r="AW207" s="14" t="s">
        <v>32</v>
      </c>
      <c r="AX207" s="14" t="s">
        <v>83</v>
      </c>
      <c r="AY207" s="224" t="s">
        <v>130</v>
      </c>
    </row>
    <row r="208" spans="1:65" s="14" customFormat="1" ht="11.25">
      <c r="B208" s="214"/>
      <c r="C208" s="215"/>
      <c r="D208" s="205" t="s">
        <v>167</v>
      </c>
      <c r="E208" s="215"/>
      <c r="F208" s="217" t="s">
        <v>946</v>
      </c>
      <c r="G208" s="215"/>
      <c r="H208" s="218">
        <v>49.234999999999999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167</v>
      </c>
      <c r="AU208" s="224" t="s">
        <v>85</v>
      </c>
      <c r="AV208" s="14" t="s">
        <v>85</v>
      </c>
      <c r="AW208" s="14" t="s">
        <v>4</v>
      </c>
      <c r="AX208" s="14" t="s">
        <v>83</v>
      </c>
      <c r="AY208" s="224" t="s">
        <v>130</v>
      </c>
    </row>
    <row r="209" spans="1:65" s="2" customFormat="1" ht="33" customHeight="1">
      <c r="A209" s="34"/>
      <c r="B209" s="35"/>
      <c r="C209" s="236" t="s">
        <v>386</v>
      </c>
      <c r="D209" s="236" t="s">
        <v>214</v>
      </c>
      <c r="E209" s="237" t="s">
        <v>947</v>
      </c>
      <c r="F209" s="238" t="s">
        <v>948</v>
      </c>
      <c r="G209" s="239" t="s">
        <v>102</v>
      </c>
      <c r="H209" s="240">
        <v>48.49</v>
      </c>
      <c r="I209" s="241"/>
      <c r="J209" s="242">
        <f>ROUND(I209*H209,2)</f>
        <v>0</v>
      </c>
      <c r="K209" s="243"/>
      <c r="L209" s="39"/>
      <c r="M209" s="244" t="s">
        <v>1</v>
      </c>
      <c r="N209" s="245" t="s">
        <v>40</v>
      </c>
      <c r="O209" s="71"/>
      <c r="P209" s="199">
        <f>O209*H209</f>
        <v>0</v>
      </c>
      <c r="Q209" s="199">
        <v>8.0000000000000007E-5</v>
      </c>
      <c r="R209" s="199">
        <f>Q209*H209</f>
        <v>3.8792000000000006E-3</v>
      </c>
      <c r="S209" s="199">
        <v>0</v>
      </c>
      <c r="T209" s="20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1" t="s">
        <v>136</v>
      </c>
      <c r="AT209" s="201" t="s">
        <v>214</v>
      </c>
      <c r="AU209" s="201" t="s">
        <v>85</v>
      </c>
      <c r="AY209" s="17" t="s">
        <v>130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7" t="s">
        <v>83</v>
      </c>
      <c r="BK209" s="202">
        <f>ROUND(I209*H209,2)</f>
        <v>0</v>
      </c>
      <c r="BL209" s="17" t="s">
        <v>136</v>
      </c>
      <c r="BM209" s="201" t="s">
        <v>949</v>
      </c>
    </row>
    <row r="210" spans="1:65" s="13" customFormat="1" ht="11.25">
      <c r="B210" s="203"/>
      <c r="C210" s="204"/>
      <c r="D210" s="205" t="s">
        <v>167</v>
      </c>
      <c r="E210" s="206" t="s">
        <v>1</v>
      </c>
      <c r="F210" s="207" t="s">
        <v>874</v>
      </c>
      <c r="G210" s="204"/>
      <c r="H210" s="206" t="s">
        <v>1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167</v>
      </c>
      <c r="AU210" s="213" t="s">
        <v>85</v>
      </c>
      <c r="AV210" s="13" t="s">
        <v>83</v>
      </c>
      <c r="AW210" s="13" t="s">
        <v>32</v>
      </c>
      <c r="AX210" s="13" t="s">
        <v>75</v>
      </c>
      <c r="AY210" s="213" t="s">
        <v>130</v>
      </c>
    </row>
    <row r="211" spans="1:65" s="14" customFormat="1" ht="11.25">
      <c r="B211" s="214"/>
      <c r="C211" s="215"/>
      <c r="D211" s="205" t="s">
        <v>167</v>
      </c>
      <c r="E211" s="216" t="s">
        <v>851</v>
      </c>
      <c r="F211" s="217" t="s">
        <v>852</v>
      </c>
      <c r="G211" s="215"/>
      <c r="H211" s="218">
        <v>48.49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167</v>
      </c>
      <c r="AU211" s="224" t="s">
        <v>85</v>
      </c>
      <c r="AV211" s="14" t="s">
        <v>85</v>
      </c>
      <c r="AW211" s="14" t="s">
        <v>32</v>
      </c>
      <c r="AX211" s="14" t="s">
        <v>83</v>
      </c>
      <c r="AY211" s="224" t="s">
        <v>130</v>
      </c>
    </row>
    <row r="212" spans="1:65" s="2" customFormat="1" ht="24.2" customHeight="1">
      <c r="A212" s="34"/>
      <c r="B212" s="35"/>
      <c r="C212" s="188" t="s">
        <v>390</v>
      </c>
      <c r="D212" s="188" t="s">
        <v>132</v>
      </c>
      <c r="E212" s="189" t="s">
        <v>950</v>
      </c>
      <c r="F212" s="190" t="s">
        <v>951</v>
      </c>
      <c r="G212" s="191" t="s">
        <v>102</v>
      </c>
      <c r="H212" s="192">
        <v>49.216999999999999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40</v>
      </c>
      <c r="O212" s="71"/>
      <c r="P212" s="199">
        <f>O212*H212</f>
        <v>0</v>
      </c>
      <c r="Q212" s="199">
        <v>7.1999999999999995E-2</v>
      </c>
      <c r="R212" s="199">
        <f>Q212*H212</f>
        <v>3.5436239999999994</v>
      </c>
      <c r="S212" s="199">
        <v>0</v>
      </c>
      <c r="T212" s="20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1" t="s">
        <v>135</v>
      </c>
      <c r="AT212" s="201" t="s">
        <v>132</v>
      </c>
      <c r="AU212" s="201" t="s">
        <v>85</v>
      </c>
      <c r="AY212" s="17" t="s">
        <v>130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" t="s">
        <v>83</v>
      </c>
      <c r="BK212" s="202">
        <f>ROUND(I212*H212,2)</f>
        <v>0</v>
      </c>
      <c r="BL212" s="17" t="s">
        <v>136</v>
      </c>
      <c r="BM212" s="201" t="s">
        <v>952</v>
      </c>
    </row>
    <row r="213" spans="1:65" s="13" customFormat="1" ht="11.25">
      <c r="B213" s="203"/>
      <c r="C213" s="204"/>
      <c r="D213" s="205" t="s">
        <v>167</v>
      </c>
      <c r="E213" s="206" t="s">
        <v>1</v>
      </c>
      <c r="F213" s="207" t="s">
        <v>937</v>
      </c>
      <c r="G213" s="204"/>
      <c r="H213" s="206" t="s">
        <v>1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167</v>
      </c>
      <c r="AU213" s="213" t="s">
        <v>85</v>
      </c>
      <c r="AV213" s="13" t="s">
        <v>83</v>
      </c>
      <c r="AW213" s="13" t="s">
        <v>32</v>
      </c>
      <c r="AX213" s="13" t="s">
        <v>75</v>
      </c>
      <c r="AY213" s="213" t="s">
        <v>130</v>
      </c>
    </row>
    <row r="214" spans="1:65" s="14" customFormat="1" ht="11.25">
      <c r="B214" s="214"/>
      <c r="C214" s="215"/>
      <c r="D214" s="205" t="s">
        <v>167</v>
      </c>
      <c r="E214" s="216" t="s">
        <v>1</v>
      </c>
      <c r="F214" s="217" t="s">
        <v>852</v>
      </c>
      <c r="G214" s="215"/>
      <c r="H214" s="218">
        <v>48.49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167</v>
      </c>
      <c r="AU214" s="224" t="s">
        <v>85</v>
      </c>
      <c r="AV214" s="14" t="s">
        <v>85</v>
      </c>
      <c r="AW214" s="14" t="s">
        <v>32</v>
      </c>
      <c r="AX214" s="14" t="s">
        <v>83</v>
      </c>
      <c r="AY214" s="224" t="s">
        <v>130</v>
      </c>
    </row>
    <row r="215" spans="1:65" s="14" customFormat="1" ht="11.25">
      <c r="B215" s="214"/>
      <c r="C215" s="215"/>
      <c r="D215" s="205" t="s">
        <v>167</v>
      </c>
      <c r="E215" s="215"/>
      <c r="F215" s="217" t="s">
        <v>953</v>
      </c>
      <c r="G215" s="215"/>
      <c r="H215" s="218">
        <v>49.216999999999999</v>
      </c>
      <c r="I215" s="219"/>
      <c r="J215" s="215"/>
      <c r="K215" s="215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167</v>
      </c>
      <c r="AU215" s="224" t="s">
        <v>85</v>
      </c>
      <c r="AV215" s="14" t="s">
        <v>85</v>
      </c>
      <c r="AW215" s="14" t="s">
        <v>4</v>
      </c>
      <c r="AX215" s="14" t="s">
        <v>83</v>
      </c>
      <c r="AY215" s="224" t="s">
        <v>130</v>
      </c>
    </row>
    <row r="216" spans="1:65" s="2" customFormat="1" ht="24.2" customHeight="1">
      <c r="A216" s="34"/>
      <c r="B216" s="35"/>
      <c r="C216" s="236" t="s">
        <v>394</v>
      </c>
      <c r="D216" s="236" t="s">
        <v>214</v>
      </c>
      <c r="E216" s="237" t="s">
        <v>954</v>
      </c>
      <c r="F216" s="238" t="s">
        <v>955</v>
      </c>
      <c r="G216" s="239" t="s">
        <v>165</v>
      </c>
      <c r="H216" s="240">
        <v>6</v>
      </c>
      <c r="I216" s="241"/>
      <c r="J216" s="242">
        <f t="shared" ref="J216:J223" si="0">ROUND(I216*H216,2)</f>
        <v>0</v>
      </c>
      <c r="K216" s="243"/>
      <c r="L216" s="39"/>
      <c r="M216" s="244" t="s">
        <v>1</v>
      </c>
      <c r="N216" s="245" t="s">
        <v>40</v>
      </c>
      <c r="O216" s="71"/>
      <c r="P216" s="199">
        <f t="shared" ref="P216:P223" si="1">O216*H216</f>
        <v>0</v>
      </c>
      <c r="Q216" s="199">
        <v>6.9999999999999994E-5</v>
      </c>
      <c r="R216" s="199">
        <f t="shared" ref="R216:R223" si="2">Q216*H216</f>
        <v>4.1999999999999996E-4</v>
      </c>
      <c r="S216" s="199">
        <v>0</v>
      </c>
      <c r="T216" s="200">
        <f t="shared" ref="T216:T223" si="3"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1" t="s">
        <v>136</v>
      </c>
      <c r="AT216" s="201" t="s">
        <v>214</v>
      </c>
      <c r="AU216" s="201" t="s">
        <v>85</v>
      </c>
      <c r="AY216" s="17" t="s">
        <v>130</v>
      </c>
      <c r="BE216" s="202">
        <f t="shared" ref="BE216:BE223" si="4">IF(N216="základní",J216,0)</f>
        <v>0</v>
      </c>
      <c r="BF216" s="202">
        <f t="shared" ref="BF216:BF223" si="5">IF(N216="snížená",J216,0)</f>
        <v>0</v>
      </c>
      <c r="BG216" s="202">
        <f t="shared" ref="BG216:BG223" si="6">IF(N216="zákl. přenesená",J216,0)</f>
        <v>0</v>
      </c>
      <c r="BH216" s="202">
        <f t="shared" ref="BH216:BH223" si="7">IF(N216="sníž. přenesená",J216,0)</f>
        <v>0</v>
      </c>
      <c r="BI216" s="202">
        <f t="shared" ref="BI216:BI223" si="8">IF(N216="nulová",J216,0)</f>
        <v>0</v>
      </c>
      <c r="BJ216" s="17" t="s">
        <v>83</v>
      </c>
      <c r="BK216" s="202">
        <f t="shared" ref="BK216:BK223" si="9">ROUND(I216*H216,2)</f>
        <v>0</v>
      </c>
      <c r="BL216" s="17" t="s">
        <v>136</v>
      </c>
      <c r="BM216" s="201" t="s">
        <v>956</v>
      </c>
    </row>
    <row r="217" spans="1:65" s="2" customFormat="1" ht="24.2" customHeight="1">
      <c r="A217" s="34"/>
      <c r="B217" s="35"/>
      <c r="C217" s="188" t="s">
        <v>398</v>
      </c>
      <c r="D217" s="188" t="s">
        <v>132</v>
      </c>
      <c r="E217" s="189" t="s">
        <v>957</v>
      </c>
      <c r="F217" s="190" t="s">
        <v>958</v>
      </c>
      <c r="G217" s="191" t="s">
        <v>165</v>
      </c>
      <c r="H217" s="192">
        <v>3</v>
      </c>
      <c r="I217" s="193"/>
      <c r="J217" s="194">
        <f t="shared" si="0"/>
        <v>0</v>
      </c>
      <c r="K217" s="195"/>
      <c r="L217" s="196"/>
      <c r="M217" s="197" t="s">
        <v>1</v>
      </c>
      <c r="N217" s="198" t="s">
        <v>40</v>
      </c>
      <c r="O217" s="71"/>
      <c r="P217" s="199">
        <f t="shared" si="1"/>
        <v>0</v>
      </c>
      <c r="Q217" s="199">
        <v>0.01</v>
      </c>
      <c r="R217" s="199">
        <f t="shared" si="2"/>
        <v>0.03</v>
      </c>
      <c r="S217" s="199">
        <v>0</v>
      </c>
      <c r="T217" s="200">
        <f t="shared" si="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1" t="s">
        <v>135</v>
      </c>
      <c r="AT217" s="201" t="s">
        <v>132</v>
      </c>
      <c r="AU217" s="201" t="s">
        <v>85</v>
      </c>
      <c r="AY217" s="17" t="s">
        <v>130</v>
      </c>
      <c r="BE217" s="202">
        <f t="shared" si="4"/>
        <v>0</v>
      </c>
      <c r="BF217" s="202">
        <f t="shared" si="5"/>
        <v>0</v>
      </c>
      <c r="BG217" s="202">
        <f t="shared" si="6"/>
        <v>0</v>
      </c>
      <c r="BH217" s="202">
        <f t="shared" si="7"/>
        <v>0</v>
      </c>
      <c r="BI217" s="202">
        <f t="shared" si="8"/>
        <v>0</v>
      </c>
      <c r="BJ217" s="17" t="s">
        <v>83</v>
      </c>
      <c r="BK217" s="202">
        <f t="shared" si="9"/>
        <v>0</v>
      </c>
      <c r="BL217" s="17" t="s">
        <v>136</v>
      </c>
      <c r="BM217" s="201" t="s">
        <v>959</v>
      </c>
    </row>
    <row r="218" spans="1:65" s="2" customFormat="1" ht="37.9" customHeight="1">
      <c r="A218" s="34"/>
      <c r="B218" s="35"/>
      <c r="C218" s="188" t="s">
        <v>403</v>
      </c>
      <c r="D218" s="188" t="s">
        <v>132</v>
      </c>
      <c r="E218" s="189" t="s">
        <v>960</v>
      </c>
      <c r="F218" s="190" t="s">
        <v>961</v>
      </c>
      <c r="G218" s="191" t="s">
        <v>165</v>
      </c>
      <c r="H218" s="192">
        <v>3</v>
      </c>
      <c r="I218" s="193"/>
      <c r="J218" s="194">
        <f t="shared" si="0"/>
        <v>0</v>
      </c>
      <c r="K218" s="195"/>
      <c r="L218" s="196"/>
      <c r="M218" s="197" t="s">
        <v>1</v>
      </c>
      <c r="N218" s="198" t="s">
        <v>40</v>
      </c>
      <c r="O218" s="71"/>
      <c r="P218" s="199">
        <f t="shared" si="1"/>
        <v>0</v>
      </c>
      <c r="Q218" s="199">
        <v>1.0999999999999999E-2</v>
      </c>
      <c r="R218" s="199">
        <f t="shared" si="2"/>
        <v>3.3000000000000002E-2</v>
      </c>
      <c r="S218" s="199">
        <v>0</v>
      </c>
      <c r="T218" s="200">
        <f t="shared" si="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135</v>
      </c>
      <c r="AT218" s="201" t="s">
        <v>132</v>
      </c>
      <c r="AU218" s="201" t="s">
        <v>85</v>
      </c>
      <c r="AY218" s="17" t="s">
        <v>130</v>
      </c>
      <c r="BE218" s="202">
        <f t="shared" si="4"/>
        <v>0</v>
      </c>
      <c r="BF218" s="202">
        <f t="shared" si="5"/>
        <v>0</v>
      </c>
      <c r="BG218" s="202">
        <f t="shared" si="6"/>
        <v>0</v>
      </c>
      <c r="BH218" s="202">
        <f t="shared" si="7"/>
        <v>0</v>
      </c>
      <c r="BI218" s="202">
        <f t="shared" si="8"/>
        <v>0</v>
      </c>
      <c r="BJ218" s="17" t="s">
        <v>83</v>
      </c>
      <c r="BK218" s="202">
        <f t="shared" si="9"/>
        <v>0</v>
      </c>
      <c r="BL218" s="17" t="s">
        <v>136</v>
      </c>
      <c r="BM218" s="201" t="s">
        <v>962</v>
      </c>
    </row>
    <row r="219" spans="1:65" s="2" customFormat="1" ht="24.2" customHeight="1">
      <c r="A219" s="34"/>
      <c r="B219" s="35"/>
      <c r="C219" s="236" t="s">
        <v>409</v>
      </c>
      <c r="D219" s="236" t="s">
        <v>214</v>
      </c>
      <c r="E219" s="237" t="s">
        <v>963</v>
      </c>
      <c r="F219" s="238" t="s">
        <v>964</v>
      </c>
      <c r="G219" s="239" t="s">
        <v>165</v>
      </c>
      <c r="H219" s="240">
        <v>7</v>
      </c>
      <c r="I219" s="241"/>
      <c r="J219" s="242">
        <f t="shared" si="0"/>
        <v>0</v>
      </c>
      <c r="K219" s="243"/>
      <c r="L219" s="39"/>
      <c r="M219" s="244" t="s">
        <v>1</v>
      </c>
      <c r="N219" s="245" t="s">
        <v>40</v>
      </c>
      <c r="O219" s="71"/>
      <c r="P219" s="199">
        <f t="shared" si="1"/>
        <v>0</v>
      </c>
      <c r="Q219" s="199">
        <v>6.9999999999999994E-5</v>
      </c>
      <c r="R219" s="199">
        <f t="shared" si="2"/>
        <v>4.8999999999999998E-4</v>
      </c>
      <c r="S219" s="199">
        <v>0</v>
      </c>
      <c r="T219" s="200">
        <f t="shared" si="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136</v>
      </c>
      <c r="AT219" s="201" t="s">
        <v>214</v>
      </c>
      <c r="AU219" s="201" t="s">
        <v>85</v>
      </c>
      <c r="AY219" s="17" t="s">
        <v>130</v>
      </c>
      <c r="BE219" s="202">
        <f t="shared" si="4"/>
        <v>0</v>
      </c>
      <c r="BF219" s="202">
        <f t="shared" si="5"/>
        <v>0</v>
      </c>
      <c r="BG219" s="202">
        <f t="shared" si="6"/>
        <v>0</v>
      </c>
      <c r="BH219" s="202">
        <f t="shared" si="7"/>
        <v>0</v>
      </c>
      <c r="BI219" s="202">
        <f t="shared" si="8"/>
        <v>0</v>
      </c>
      <c r="BJ219" s="17" t="s">
        <v>83</v>
      </c>
      <c r="BK219" s="202">
        <f t="shared" si="9"/>
        <v>0</v>
      </c>
      <c r="BL219" s="17" t="s">
        <v>136</v>
      </c>
      <c r="BM219" s="201" t="s">
        <v>965</v>
      </c>
    </row>
    <row r="220" spans="1:65" s="2" customFormat="1" ht="24.2" customHeight="1">
      <c r="A220" s="34"/>
      <c r="B220" s="35"/>
      <c r="C220" s="188" t="s">
        <v>413</v>
      </c>
      <c r="D220" s="188" t="s">
        <v>132</v>
      </c>
      <c r="E220" s="189" t="s">
        <v>966</v>
      </c>
      <c r="F220" s="190" t="s">
        <v>967</v>
      </c>
      <c r="G220" s="191" t="s">
        <v>165</v>
      </c>
      <c r="H220" s="192">
        <v>7</v>
      </c>
      <c r="I220" s="193"/>
      <c r="J220" s="194">
        <f t="shared" si="0"/>
        <v>0</v>
      </c>
      <c r="K220" s="195"/>
      <c r="L220" s="196"/>
      <c r="M220" s="197" t="s">
        <v>1</v>
      </c>
      <c r="N220" s="198" t="s">
        <v>40</v>
      </c>
      <c r="O220" s="71"/>
      <c r="P220" s="199">
        <f t="shared" si="1"/>
        <v>0</v>
      </c>
      <c r="Q220" s="199">
        <v>1.4999999999999999E-2</v>
      </c>
      <c r="R220" s="199">
        <f t="shared" si="2"/>
        <v>0.105</v>
      </c>
      <c r="S220" s="199">
        <v>0</v>
      </c>
      <c r="T220" s="200">
        <f t="shared" si="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1" t="s">
        <v>135</v>
      </c>
      <c r="AT220" s="201" t="s">
        <v>132</v>
      </c>
      <c r="AU220" s="201" t="s">
        <v>85</v>
      </c>
      <c r="AY220" s="17" t="s">
        <v>130</v>
      </c>
      <c r="BE220" s="202">
        <f t="shared" si="4"/>
        <v>0</v>
      </c>
      <c r="BF220" s="202">
        <f t="shared" si="5"/>
        <v>0</v>
      </c>
      <c r="BG220" s="202">
        <f t="shared" si="6"/>
        <v>0</v>
      </c>
      <c r="BH220" s="202">
        <f t="shared" si="7"/>
        <v>0</v>
      </c>
      <c r="BI220" s="202">
        <f t="shared" si="8"/>
        <v>0</v>
      </c>
      <c r="BJ220" s="17" t="s">
        <v>83</v>
      </c>
      <c r="BK220" s="202">
        <f t="shared" si="9"/>
        <v>0</v>
      </c>
      <c r="BL220" s="17" t="s">
        <v>136</v>
      </c>
      <c r="BM220" s="201" t="s">
        <v>968</v>
      </c>
    </row>
    <row r="221" spans="1:65" s="2" customFormat="1" ht="24.2" customHeight="1">
      <c r="A221" s="34"/>
      <c r="B221" s="35"/>
      <c r="C221" s="236" t="s">
        <v>417</v>
      </c>
      <c r="D221" s="236" t="s">
        <v>214</v>
      </c>
      <c r="E221" s="237" t="s">
        <v>969</v>
      </c>
      <c r="F221" s="238" t="s">
        <v>970</v>
      </c>
      <c r="G221" s="239" t="s">
        <v>165</v>
      </c>
      <c r="H221" s="240">
        <v>10</v>
      </c>
      <c r="I221" s="241"/>
      <c r="J221" s="242">
        <f t="shared" si="0"/>
        <v>0</v>
      </c>
      <c r="K221" s="243"/>
      <c r="L221" s="39"/>
      <c r="M221" s="244" t="s">
        <v>1</v>
      </c>
      <c r="N221" s="245" t="s">
        <v>40</v>
      </c>
      <c r="O221" s="71"/>
      <c r="P221" s="199">
        <f t="shared" si="1"/>
        <v>0</v>
      </c>
      <c r="Q221" s="199">
        <v>1.6000000000000001E-4</v>
      </c>
      <c r="R221" s="199">
        <f t="shared" si="2"/>
        <v>1.6000000000000001E-3</v>
      </c>
      <c r="S221" s="199">
        <v>0</v>
      </c>
      <c r="T221" s="200">
        <f t="shared" si="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1" t="s">
        <v>136</v>
      </c>
      <c r="AT221" s="201" t="s">
        <v>214</v>
      </c>
      <c r="AU221" s="201" t="s">
        <v>85</v>
      </c>
      <c r="AY221" s="17" t="s">
        <v>130</v>
      </c>
      <c r="BE221" s="202">
        <f t="shared" si="4"/>
        <v>0</v>
      </c>
      <c r="BF221" s="202">
        <f t="shared" si="5"/>
        <v>0</v>
      </c>
      <c r="BG221" s="202">
        <f t="shared" si="6"/>
        <v>0</v>
      </c>
      <c r="BH221" s="202">
        <f t="shared" si="7"/>
        <v>0</v>
      </c>
      <c r="BI221" s="202">
        <f t="shared" si="8"/>
        <v>0</v>
      </c>
      <c r="BJ221" s="17" t="s">
        <v>83</v>
      </c>
      <c r="BK221" s="202">
        <f t="shared" si="9"/>
        <v>0</v>
      </c>
      <c r="BL221" s="17" t="s">
        <v>136</v>
      </c>
      <c r="BM221" s="201" t="s">
        <v>971</v>
      </c>
    </row>
    <row r="222" spans="1:65" s="2" customFormat="1" ht="44.25" customHeight="1">
      <c r="A222" s="34"/>
      <c r="B222" s="35"/>
      <c r="C222" s="188" t="s">
        <v>423</v>
      </c>
      <c r="D222" s="188" t="s">
        <v>132</v>
      </c>
      <c r="E222" s="189" t="s">
        <v>972</v>
      </c>
      <c r="F222" s="190" t="s">
        <v>973</v>
      </c>
      <c r="G222" s="191" t="s">
        <v>165</v>
      </c>
      <c r="H222" s="192">
        <v>10</v>
      </c>
      <c r="I222" s="193"/>
      <c r="J222" s="194">
        <f t="shared" si="0"/>
        <v>0</v>
      </c>
      <c r="K222" s="195"/>
      <c r="L222" s="196"/>
      <c r="M222" s="197" t="s">
        <v>1</v>
      </c>
      <c r="N222" s="198" t="s">
        <v>40</v>
      </c>
      <c r="O222" s="71"/>
      <c r="P222" s="199">
        <f t="shared" si="1"/>
        <v>0</v>
      </c>
      <c r="Q222" s="199">
        <v>0.06</v>
      </c>
      <c r="R222" s="199">
        <f t="shared" si="2"/>
        <v>0.6</v>
      </c>
      <c r="S222" s="199">
        <v>0</v>
      </c>
      <c r="T222" s="200">
        <f t="shared" si="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1" t="s">
        <v>135</v>
      </c>
      <c r="AT222" s="201" t="s">
        <v>132</v>
      </c>
      <c r="AU222" s="201" t="s">
        <v>85</v>
      </c>
      <c r="AY222" s="17" t="s">
        <v>130</v>
      </c>
      <c r="BE222" s="202">
        <f t="shared" si="4"/>
        <v>0</v>
      </c>
      <c r="BF222" s="202">
        <f t="shared" si="5"/>
        <v>0</v>
      </c>
      <c r="BG222" s="202">
        <f t="shared" si="6"/>
        <v>0</v>
      </c>
      <c r="BH222" s="202">
        <f t="shared" si="7"/>
        <v>0</v>
      </c>
      <c r="BI222" s="202">
        <f t="shared" si="8"/>
        <v>0</v>
      </c>
      <c r="BJ222" s="17" t="s">
        <v>83</v>
      </c>
      <c r="BK222" s="202">
        <f t="shared" si="9"/>
        <v>0</v>
      </c>
      <c r="BL222" s="17" t="s">
        <v>136</v>
      </c>
      <c r="BM222" s="201" t="s">
        <v>974</v>
      </c>
    </row>
    <row r="223" spans="1:65" s="2" customFormat="1" ht="24.2" customHeight="1">
      <c r="A223" s="34"/>
      <c r="B223" s="35"/>
      <c r="C223" s="236" t="s">
        <v>428</v>
      </c>
      <c r="D223" s="236" t="s">
        <v>214</v>
      </c>
      <c r="E223" s="237" t="s">
        <v>975</v>
      </c>
      <c r="F223" s="238" t="s">
        <v>976</v>
      </c>
      <c r="G223" s="239" t="s">
        <v>977</v>
      </c>
      <c r="H223" s="240">
        <v>12</v>
      </c>
      <c r="I223" s="241"/>
      <c r="J223" s="242">
        <f t="shared" si="0"/>
        <v>0</v>
      </c>
      <c r="K223" s="243"/>
      <c r="L223" s="39"/>
      <c r="M223" s="244" t="s">
        <v>1</v>
      </c>
      <c r="N223" s="245" t="s">
        <v>40</v>
      </c>
      <c r="O223" s="71"/>
      <c r="P223" s="199">
        <f t="shared" si="1"/>
        <v>0</v>
      </c>
      <c r="Q223" s="199">
        <v>1E-4</v>
      </c>
      <c r="R223" s="199">
        <f t="shared" si="2"/>
        <v>1.2000000000000001E-3</v>
      </c>
      <c r="S223" s="199">
        <v>0</v>
      </c>
      <c r="T223" s="200">
        <f t="shared" si="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1" t="s">
        <v>136</v>
      </c>
      <c r="AT223" s="201" t="s">
        <v>214</v>
      </c>
      <c r="AU223" s="201" t="s">
        <v>85</v>
      </c>
      <c r="AY223" s="17" t="s">
        <v>130</v>
      </c>
      <c r="BE223" s="202">
        <f t="shared" si="4"/>
        <v>0</v>
      </c>
      <c r="BF223" s="202">
        <f t="shared" si="5"/>
        <v>0</v>
      </c>
      <c r="BG223" s="202">
        <f t="shared" si="6"/>
        <v>0</v>
      </c>
      <c r="BH223" s="202">
        <f t="shared" si="7"/>
        <v>0</v>
      </c>
      <c r="BI223" s="202">
        <f t="shared" si="8"/>
        <v>0</v>
      </c>
      <c r="BJ223" s="17" t="s">
        <v>83</v>
      </c>
      <c r="BK223" s="202">
        <f t="shared" si="9"/>
        <v>0</v>
      </c>
      <c r="BL223" s="17" t="s">
        <v>136</v>
      </c>
      <c r="BM223" s="201" t="s">
        <v>978</v>
      </c>
    </row>
    <row r="224" spans="1:65" s="13" customFormat="1" ht="11.25">
      <c r="B224" s="203"/>
      <c r="C224" s="204"/>
      <c r="D224" s="205" t="s">
        <v>167</v>
      </c>
      <c r="E224" s="206" t="s">
        <v>1</v>
      </c>
      <c r="F224" s="207" t="s">
        <v>866</v>
      </c>
      <c r="G224" s="204"/>
      <c r="H224" s="206" t="s">
        <v>1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167</v>
      </c>
      <c r="AU224" s="213" t="s">
        <v>85</v>
      </c>
      <c r="AV224" s="13" t="s">
        <v>83</v>
      </c>
      <c r="AW224" s="13" t="s">
        <v>32</v>
      </c>
      <c r="AX224" s="13" t="s">
        <v>75</v>
      </c>
      <c r="AY224" s="213" t="s">
        <v>130</v>
      </c>
    </row>
    <row r="225" spans="1:65" s="14" customFormat="1" ht="11.25">
      <c r="B225" s="214"/>
      <c r="C225" s="215"/>
      <c r="D225" s="205" t="s">
        <v>167</v>
      </c>
      <c r="E225" s="216" t="s">
        <v>1</v>
      </c>
      <c r="F225" s="217" t="s">
        <v>175</v>
      </c>
      <c r="G225" s="215"/>
      <c r="H225" s="218">
        <v>12</v>
      </c>
      <c r="I225" s="219"/>
      <c r="J225" s="215"/>
      <c r="K225" s="215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167</v>
      </c>
      <c r="AU225" s="224" t="s">
        <v>85</v>
      </c>
      <c r="AV225" s="14" t="s">
        <v>85</v>
      </c>
      <c r="AW225" s="14" t="s">
        <v>32</v>
      </c>
      <c r="AX225" s="14" t="s">
        <v>83</v>
      </c>
      <c r="AY225" s="224" t="s">
        <v>130</v>
      </c>
    </row>
    <row r="226" spans="1:65" s="2" customFormat="1" ht="16.5" customHeight="1">
      <c r="A226" s="34"/>
      <c r="B226" s="35"/>
      <c r="C226" s="188" t="s">
        <v>434</v>
      </c>
      <c r="D226" s="188" t="s">
        <v>132</v>
      </c>
      <c r="E226" s="189" t="s">
        <v>979</v>
      </c>
      <c r="F226" s="190" t="s">
        <v>980</v>
      </c>
      <c r="G226" s="191" t="s">
        <v>165</v>
      </c>
      <c r="H226" s="192">
        <v>2</v>
      </c>
      <c r="I226" s="193"/>
      <c r="J226" s="194">
        <f t="shared" ref="J226:J236" si="10">ROUND(I226*H226,2)</f>
        <v>0</v>
      </c>
      <c r="K226" s="195"/>
      <c r="L226" s="196"/>
      <c r="M226" s="197" t="s">
        <v>1</v>
      </c>
      <c r="N226" s="198" t="s">
        <v>40</v>
      </c>
      <c r="O226" s="71"/>
      <c r="P226" s="199">
        <f t="shared" ref="P226:P236" si="11">O226*H226</f>
        <v>0</v>
      </c>
      <c r="Q226" s="199">
        <v>0</v>
      </c>
      <c r="R226" s="199">
        <f t="shared" ref="R226:R236" si="12">Q226*H226</f>
        <v>0</v>
      </c>
      <c r="S226" s="199">
        <v>0</v>
      </c>
      <c r="T226" s="200">
        <f t="shared" ref="T226:T236" si="13"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135</v>
      </c>
      <c r="AT226" s="201" t="s">
        <v>132</v>
      </c>
      <c r="AU226" s="201" t="s">
        <v>85</v>
      </c>
      <c r="AY226" s="17" t="s">
        <v>130</v>
      </c>
      <c r="BE226" s="202">
        <f t="shared" ref="BE226:BE236" si="14">IF(N226="základní",J226,0)</f>
        <v>0</v>
      </c>
      <c r="BF226" s="202">
        <f t="shared" ref="BF226:BF236" si="15">IF(N226="snížená",J226,0)</f>
        <v>0</v>
      </c>
      <c r="BG226" s="202">
        <f t="shared" ref="BG226:BG236" si="16">IF(N226="zákl. přenesená",J226,0)</f>
        <v>0</v>
      </c>
      <c r="BH226" s="202">
        <f t="shared" ref="BH226:BH236" si="17">IF(N226="sníž. přenesená",J226,0)</f>
        <v>0</v>
      </c>
      <c r="BI226" s="202">
        <f t="shared" ref="BI226:BI236" si="18">IF(N226="nulová",J226,0)</f>
        <v>0</v>
      </c>
      <c r="BJ226" s="17" t="s">
        <v>83</v>
      </c>
      <c r="BK226" s="202">
        <f t="shared" ref="BK226:BK236" si="19">ROUND(I226*H226,2)</f>
        <v>0</v>
      </c>
      <c r="BL226" s="17" t="s">
        <v>136</v>
      </c>
      <c r="BM226" s="201" t="s">
        <v>981</v>
      </c>
    </row>
    <row r="227" spans="1:65" s="2" customFormat="1" ht="16.5" customHeight="1">
      <c r="A227" s="34"/>
      <c r="B227" s="35"/>
      <c r="C227" s="188" t="s">
        <v>438</v>
      </c>
      <c r="D227" s="188" t="s">
        <v>132</v>
      </c>
      <c r="E227" s="189" t="s">
        <v>982</v>
      </c>
      <c r="F227" s="190" t="s">
        <v>983</v>
      </c>
      <c r="G227" s="191" t="s">
        <v>165</v>
      </c>
      <c r="H227" s="192">
        <v>1</v>
      </c>
      <c r="I227" s="193"/>
      <c r="J227" s="194">
        <f t="shared" si="10"/>
        <v>0</v>
      </c>
      <c r="K227" s="195"/>
      <c r="L227" s="196"/>
      <c r="M227" s="197" t="s">
        <v>1</v>
      </c>
      <c r="N227" s="198" t="s">
        <v>40</v>
      </c>
      <c r="O227" s="71"/>
      <c r="P227" s="199">
        <f t="shared" si="11"/>
        <v>0</v>
      </c>
      <c r="Q227" s="199">
        <v>0</v>
      </c>
      <c r="R227" s="199">
        <f t="shared" si="12"/>
        <v>0</v>
      </c>
      <c r="S227" s="199">
        <v>0</v>
      </c>
      <c r="T227" s="200">
        <f t="shared" si="1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1" t="s">
        <v>135</v>
      </c>
      <c r="AT227" s="201" t="s">
        <v>132</v>
      </c>
      <c r="AU227" s="201" t="s">
        <v>85</v>
      </c>
      <c r="AY227" s="17" t="s">
        <v>130</v>
      </c>
      <c r="BE227" s="202">
        <f t="shared" si="14"/>
        <v>0</v>
      </c>
      <c r="BF227" s="202">
        <f t="shared" si="15"/>
        <v>0</v>
      </c>
      <c r="BG227" s="202">
        <f t="shared" si="16"/>
        <v>0</v>
      </c>
      <c r="BH227" s="202">
        <f t="shared" si="17"/>
        <v>0</v>
      </c>
      <c r="BI227" s="202">
        <f t="shared" si="18"/>
        <v>0</v>
      </c>
      <c r="BJ227" s="17" t="s">
        <v>83</v>
      </c>
      <c r="BK227" s="202">
        <f t="shared" si="19"/>
        <v>0</v>
      </c>
      <c r="BL227" s="17" t="s">
        <v>136</v>
      </c>
      <c r="BM227" s="201" t="s">
        <v>984</v>
      </c>
    </row>
    <row r="228" spans="1:65" s="2" customFormat="1" ht="21.75" customHeight="1">
      <c r="A228" s="34"/>
      <c r="B228" s="35"/>
      <c r="C228" s="188" t="s">
        <v>444</v>
      </c>
      <c r="D228" s="188" t="s">
        <v>132</v>
      </c>
      <c r="E228" s="189" t="s">
        <v>985</v>
      </c>
      <c r="F228" s="190" t="s">
        <v>986</v>
      </c>
      <c r="G228" s="191" t="s">
        <v>165</v>
      </c>
      <c r="H228" s="192">
        <v>1</v>
      </c>
      <c r="I228" s="193"/>
      <c r="J228" s="194">
        <f t="shared" si="10"/>
        <v>0</v>
      </c>
      <c r="K228" s="195"/>
      <c r="L228" s="196"/>
      <c r="M228" s="197" t="s">
        <v>1</v>
      </c>
      <c r="N228" s="198" t="s">
        <v>40</v>
      </c>
      <c r="O228" s="71"/>
      <c r="P228" s="199">
        <f t="shared" si="11"/>
        <v>0</v>
      </c>
      <c r="Q228" s="199">
        <v>0</v>
      </c>
      <c r="R228" s="199">
        <f t="shared" si="12"/>
        <v>0</v>
      </c>
      <c r="S228" s="199">
        <v>0</v>
      </c>
      <c r="T228" s="200">
        <f t="shared" si="1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1" t="s">
        <v>135</v>
      </c>
      <c r="AT228" s="201" t="s">
        <v>132</v>
      </c>
      <c r="AU228" s="201" t="s">
        <v>85</v>
      </c>
      <c r="AY228" s="17" t="s">
        <v>130</v>
      </c>
      <c r="BE228" s="202">
        <f t="shared" si="14"/>
        <v>0</v>
      </c>
      <c r="BF228" s="202">
        <f t="shared" si="15"/>
        <v>0</v>
      </c>
      <c r="BG228" s="202">
        <f t="shared" si="16"/>
        <v>0</v>
      </c>
      <c r="BH228" s="202">
        <f t="shared" si="17"/>
        <v>0</v>
      </c>
      <c r="BI228" s="202">
        <f t="shared" si="18"/>
        <v>0</v>
      </c>
      <c r="BJ228" s="17" t="s">
        <v>83</v>
      </c>
      <c r="BK228" s="202">
        <f t="shared" si="19"/>
        <v>0</v>
      </c>
      <c r="BL228" s="17" t="s">
        <v>136</v>
      </c>
      <c r="BM228" s="201" t="s">
        <v>987</v>
      </c>
    </row>
    <row r="229" spans="1:65" s="2" customFormat="1" ht="21.75" customHeight="1">
      <c r="A229" s="34"/>
      <c r="B229" s="35"/>
      <c r="C229" s="188" t="s">
        <v>448</v>
      </c>
      <c r="D229" s="188" t="s">
        <v>132</v>
      </c>
      <c r="E229" s="189" t="s">
        <v>988</v>
      </c>
      <c r="F229" s="190" t="s">
        <v>989</v>
      </c>
      <c r="G229" s="191" t="s">
        <v>165</v>
      </c>
      <c r="H229" s="192">
        <v>1</v>
      </c>
      <c r="I229" s="193"/>
      <c r="J229" s="194">
        <f t="shared" si="10"/>
        <v>0</v>
      </c>
      <c r="K229" s="195"/>
      <c r="L229" s="196"/>
      <c r="M229" s="197" t="s">
        <v>1</v>
      </c>
      <c r="N229" s="198" t="s">
        <v>40</v>
      </c>
      <c r="O229" s="71"/>
      <c r="P229" s="199">
        <f t="shared" si="11"/>
        <v>0</v>
      </c>
      <c r="Q229" s="199">
        <v>0</v>
      </c>
      <c r="R229" s="199">
        <f t="shared" si="12"/>
        <v>0</v>
      </c>
      <c r="S229" s="199">
        <v>0</v>
      </c>
      <c r="T229" s="200">
        <f t="shared" si="1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1" t="s">
        <v>135</v>
      </c>
      <c r="AT229" s="201" t="s">
        <v>132</v>
      </c>
      <c r="AU229" s="201" t="s">
        <v>85</v>
      </c>
      <c r="AY229" s="17" t="s">
        <v>130</v>
      </c>
      <c r="BE229" s="202">
        <f t="shared" si="14"/>
        <v>0</v>
      </c>
      <c r="BF229" s="202">
        <f t="shared" si="15"/>
        <v>0</v>
      </c>
      <c r="BG229" s="202">
        <f t="shared" si="16"/>
        <v>0</v>
      </c>
      <c r="BH229" s="202">
        <f t="shared" si="17"/>
        <v>0</v>
      </c>
      <c r="BI229" s="202">
        <f t="shared" si="18"/>
        <v>0</v>
      </c>
      <c r="BJ229" s="17" t="s">
        <v>83</v>
      </c>
      <c r="BK229" s="202">
        <f t="shared" si="19"/>
        <v>0</v>
      </c>
      <c r="BL229" s="17" t="s">
        <v>136</v>
      </c>
      <c r="BM229" s="201" t="s">
        <v>990</v>
      </c>
    </row>
    <row r="230" spans="1:65" s="2" customFormat="1" ht="24.2" customHeight="1">
      <c r="A230" s="34"/>
      <c r="B230" s="35"/>
      <c r="C230" s="188" t="s">
        <v>454</v>
      </c>
      <c r="D230" s="188" t="s">
        <v>132</v>
      </c>
      <c r="E230" s="189" t="s">
        <v>991</v>
      </c>
      <c r="F230" s="190" t="s">
        <v>992</v>
      </c>
      <c r="G230" s="191" t="s">
        <v>165</v>
      </c>
      <c r="H230" s="192">
        <v>2</v>
      </c>
      <c r="I230" s="193"/>
      <c r="J230" s="194">
        <f t="shared" si="10"/>
        <v>0</v>
      </c>
      <c r="K230" s="195"/>
      <c r="L230" s="196"/>
      <c r="M230" s="197" t="s">
        <v>1</v>
      </c>
      <c r="N230" s="198" t="s">
        <v>40</v>
      </c>
      <c r="O230" s="71"/>
      <c r="P230" s="199">
        <f t="shared" si="11"/>
        <v>0</v>
      </c>
      <c r="Q230" s="199">
        <v>0</v>
      </c>
      <c r="R230" s="199">
        <f t="shared" si="12"/>
        <v>0</v>
      </c>
      <c r="S230" s="199">
        <v>0</v>
      </c>
      <c r="T230" s="200">
        <f t="shared" si="1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1" t="s">
        <v>135</v>
      </c>
      <c r="AT230" s="201" t="s">
        <v>132</v>
      </c>
      <c r="AU230" s="201" t="s">
        <v>85</v>
      </c>
      <c r="AY230" s="17" t="s">
        <v>130</v>
      </c>
      <c r="BE230" s="202">
        <f t="shared" si="14"/>
        <v>0</v>
      </c>
      <c r="BF230" s="202">
        <f t="shared" si="15"/>
        <v>0</v>
      </c>
      <c r="BG230" s="202">
        <f t="shared" si="16"/>
        <v>0</v>
      </c>
      <c r="BH230" s="202">
        <f t="shared" si="17"/>
        <v>0</v>
      </c>
      <c r="BI230" s="202">
        <f t="shared" si="18"/>
        <v>0</v>
      </c>
      <c r="BJ230" s="17" t="s">
        <v>83</v>
      </c>
      <c r="BK230" s="202">
        <f t="shared" si="19"/>
        <v>0</v>
      </c>
      <c r="BL230" s="17" t="s">
        <v>136</v>
      </c>
      <c r="BM230" s="201" t="s">
        <v>993</v>
      </c>
    </row>
    <row r="231" spans="1:65" s="2" customFormat="1" ht="16.5" customHeight="1">
      <c r="A231" s="34"/>
      <c r="B231" s="35"/>
      <c r="C231" s="188" t="s">
        <v>459</v>
      </c>
      <c r="D231" s="188" t="s">
        <v>132</v>
      </c>
      <c r="E231" s="189" t="s">
        <v>994</v>
      </c>
      <c r="F231" s="190" t="s">
        <v>995</v>
      </c>
      <c r="G231" s="191" t="s">
        <v>165</v>
      </c>
      <c r="H231" s="192">
        <v>1</v>
      </c>
      <c r="I231" s="193"/>
      <c r="J231" s="194">
        <f t="shared" si="10"/>
        <v>0</v>
      </c>
      <c r="K231" s="195"/>
      <c r="L231" s="196"/>
      <c r="M231" s="197" t="s">
        <v>1</v>
      </c>
      <c r="N231" s="198" t="s">
        <v>40</v>
      </c>
      <c r="O231" s="71"/>
      <c r="P231" s="199">
        <f t="shared" si="11"/>
        <v>0</v>
      </c>
      <c r="Q231" s="199">
        <v>0</v>
      </c>
      <c r="R231" s="199">
        <f t="shared" si="12"/>
        <v>0</v>
      </c>
      <c r="S231" s="199">
        <v>0</v>
      </c>
      <c r="T231" s="200">
        <f t="shared" si="1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135</v>
      </c>
      <c r="AT231" s="201" t="s">
        <v>132</v>
      </c>
      <c r="AU231" s="201" t="s">
        <v>85</v>
      </c>
      <c r="AY231" s="17" t="s">
        <v>130</v>
      </c>
      <c r="BE231" s="202">
        <f t="shared" si="14"/>
        <v>0</v>
      </c>
      <c r="BF231" s="202">
        <f t="shared" si="15"/>
        <v>0</v>
      </c>
      <c r="BG231" s="202">
        <f t="shared" si="16"/>
        <v>0</v>
      </c>
      <c r="BH231" s="202">
        <f t="shared" si="17"/>
        <v>0</v>
      </c>
      <c r="BI231" s="202">
        <f t="shared" si="18"/>
        <v>0</v>
      </c>
      <c r="BJ231" s="17" t="s">
        <v>83</v>
      </c>
      <c r="BK231" s="202">
        <f t="shared" si="19"/>
        <v>0</v>
      </c>
      <c r="BL231" s="17" t="s">
        <v>136</v>
      </c>
      <c r="BM231" s="201" t="s">
        <v>996</v>
      </c>
    </row>
    <row r="232" spans="1:65" s="2" customFormat="1" ht="24.2" customHeight="1">
      <c r="A232" s="34"/>
      <c r="B232" s="35"/>
      <c r="C232" s="188" t="s">
        <v>464</v>
      </c>
      <c r="D232" s="188" t="s">
        <v>132</v>
      </c>
      <c r="E232" s="189" t="s">
        <v>997</v>
      </c>
      <c r="F232" s="190" t="s">
        <v>998</v>
      </c>
      <c r="G232" s="191" t="s">
        <v>165</v>
      </c>
      <c r="H232" s="192">
        <v>3</v>
      </c>
      <c r="I232" s="193"/>
      <c r="J232" s="194">
        <f t="shared" si="10"/>
        <v>0</v>
      </c>
      <c r="K232" s="195"/>
      <c r="L232" s="196"/>
      <c r="M232" s="197" t="s">
        <v>1</v>
      </c>
      <c r="N232" s="198" t="s">
        <v>40</v>
      </c>
      <c r="O232" s="71"/>
      <c r="P232" s="199">
        <f t="shared" si="11"/>
        <v>0</v>
      </c>
      <c r="Q232" s="199">
        <v>0</v>
      </c>
      <c r="R232" s="199">
        <f t="shared" si="12"/>
        <v>0</v>
      </c>
      <c r="S232" s="199">
        <v>0</v>
      </c>
      <c r="T232" s="200">
        <f t="shared" si="1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1" t="s">
        <v>135</v>
      </c>
      <c r="AT232" s="201" t="s">
        <v>132</v>
      </c>
      <c r="AU232" s="201" t="s">
        <v>85</v>
      </c>
      <c r="AY232" s="17" t="s">
        <v>130</v>
      </c>
      <c r="BE232" s="202">
        <f t="shared" si="14"/>
        <v>0</v>
      </c>
      <c r="BF232" s="202">
        <f t="shared" si="15"/>
        <v>0</v>
      </c>
      <c r="BG232" s="202">
        <f t="shared" si="16"/>
        <v>0</v>
      </c>
      <c r="BH232" s="202">
        <f t="shared" si="17"/>
        <v>0</v>
      </c>
      <c r="BI232" s="202">
        <f t="shared" si="18"/>
        <v>0</v>
      </c>
      <c r="BJ232" s="17" t="s">
        <v>83</v>
      </c>
      <c r="BK232" s="202">
        <f t="shared" si="19"/>
        <v>0</v>
      </c>
      <c r="BL232" s="17" t="s">
        <v>136</v>
      </c>
      <c r="BM232" s="201" t="s">
        <v>999</v>
      </c>
    </row>
    <row r="233" spans="1:65" s="2" customFormat="1" ht="16.5" customHeight="1">
      <c r="A233" s="34"/>
      <c r="B233" s="35"/>
      <c r="C233" s="188" t="s">
        <v>469</v>
      </c>
      <c r="D233" s="188" t="s">
        <v>132</v>
      </c>
      <c r="E233" s="189" t="s">
        <v>1000</v>
      </c>
      <c r="F233" s="190" t="s">
        <v>1001</v>
      </c>
      <c r="G233" s="191" t="s">
        <v>165</v>
      </c>
      <c r="H233" s="192">
        <v>1</v>
      </c>
      <c r="I233" s="193"/>
      <c r="J233" s="194">
        <f t="shared" si="10"/>
        <v>0</v>
      </c>
      <c r="K233" s="195"/>
      <c r="L233" s="196"/>
      <c r="M233" s="197" t="s">
        <v>1</v>
      </c>
      <c r="N233" s="198" t="s">
        <v>40</v>
      </c>
      <c r="O233" s="71"/>
      <c r="P233" s="199">
        <f t="shared" si="11"/>
        <v>0</v>
      </c>
      <c r="Q233" s="199">
        <v>0</v>
      </c>
      <c r="R233" s="199">
        <f t="shared" si="12"/>
        <v>0</v>
      </c>
      <c r="S233" s="199">
        <v>0</v>
      </c>
      <c r="T233" s="200">
        <f t="shared" si="1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135</v>
      </c>
      <c r="AT233" s="201" t="s">
        <v>132</v>
      </c>
      <c r="AU233" s="201" t="s">
        <v>85</v>
      </c>
      <c r="AY233" s="17" t="s">
        <v>130</v>
      </c>
      <c r="BE233" s="202">
        <f t="shared" si="14"/>
        <v>0</v>
      </c>
      <c r="BF233" s="202">
        <f t="shared" si="15"/>
        <v>0</v>
      </c>
      <c r="BG233" s="202">
        <f t="shared" si="16"/>
        <v>0</v>
      </c>
      <c r="BH233" s="202">
        <f t="shared" si="17"/>
        <v>0</v>
      </c>
      <c r="BI233" s="202">
        <f t="shared" si="18"/>
        <v>0</v>
      </c>
      <c r="BJ233" s="17" t="s">
        <v>83</v>
      </c>
      <c r="BK233" s="202">
        <f t="shared" si="19"/>
        <v>0</v>
      </c>
      <c r="BL233" s="17" t="s">
        <v>136</v>
      </c>
      <c r="BM233" s="201" t="s">
        <v>1002</v>
      </c>
    </row>
    <row r="234" spans="1:65" s="2" customFormat="1" ht="21.75" customHeight="1">
      <c r="A234" s="34"/>
      <c r="B234" s="35"/>
      <c r="C234" s="188" t="s">
        <v>473</v>
      </c>
      <c r="D234" s="188" t="s">
        <v>132</v>
      </c>
      <c r="E234" s="189" t="s">
        <v>1003</v>
      </c>
      <c r="F234" s="190" t="s">
        <v>1004</v>
      </c>
      <c r="G234" s="191" t="s">
        <v>165</v>
      </c>
      <c r="H234" s="192">
        <v>3</v>
      </c>
      <c r="I234" s="193"/>
      <c r="J234" s="194">
        <f t="shared" si="10"/>
        <v>0</v>
      </c>
      <c r="K234" s="195"/>
      <c r="L234" s="196"/>
      <c r="M234" s="197" t="s">
        <v>1</v>
      </c>
      <c r="N234" s="198" t="s">
        <v>40</v>
      </c>
      <c r="O234" s="71"/>
      <c r="P234" s="199">
        <f t="shared" si="11"/>
        <v>0</v>
      </c>
      <c r="Q234" s="199">
        <v>0</v>
      </c>
      <c r="R234" s="199">
        <f t="shared" si="12"/>
        <v>0</v>
      </c>
      <c r="S234" s="199">
        <v>0</v>
      </c>
      <c r="T234" s="200">
        <f t="shared" si="1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1" t="s">
        <v>135</v>
      </c>
      <c r="AT234" s="201" t="s">
        <v>132</v>
      </c>
      <c r="AU234" s="201" t="s">
        <v>85</v>
      </c>
      <c r="AY234" s="17" t="s">
        <v>130</v>
      </c>
      <c r="BE234" s="202">
        <f t="shared" si="14"/>
        <v>0</v>
      </c>
      <c r="BF234" s="202">
        <f t="shared" si="15"/>
        <v>0</v>
      </c>
      <c r="BG234" s="202">
        <f t="shared" si="16"/>
        <v>0</v>
      </c>
      <c r="BH234" s="202">
        <f t="shared" si="17"/>
        <v>0</v>
      </c>
      <c r="BI234" s="202">
        <f t="shared" si="18"/>
        <v>0</v>
      </c>
      <c r="BJ234" s="17" t="s">
        <v>83</v>
      </c>
      <c r="BK234" s="202">
        <f t="shared" si="19"/>
        <v>0</v>
      </c>
      <c r="BL234" s="17" t="s">
        <v>136</v>
      </c>
      <c r="BM234" s="201" t="s">
        <v>1005</v>
      </c>
    </row>
    <row r="235" spans="1:65" s="2" customFormat="1" ht="21.75" customHeight="1">
      <c r="A235" s="34"/>
      <c r="B235" s="35"/>
      <c r="C235" s="188" t="s">
        <v>477</v>
      </c>
      <c r="D235" s="188" t="s">
        <v>132</v>
      </c>
      <c r="E235" s="189" t="s">
        <v>1006</v>
      </c>
      <c r="F235" s="190" t="s">
        <v>1007</v>
      </c>
      <c r="G235" s="191" t="s">
        <v>165</v>
      </c>
      <c r="H235" s="192">
        <v>2</v>
      </c>
      <c r="I235" s="193"/>
      <c r="J235" s="194">
        <f t="shared" si="10"/>
        <v>0</v>
      </c>
      <c r="K235" s="195"/>
      <c r="L235" s="196"/>
      <c r="M235" s="197" t="s">
        <v>1</v>
      </c>
      <c r="N235" s="198" t="s">
        <v>40</v>
      </c>
      <c r="O235" s="71"/>
      <c r="P235" s="199">
        <f t="shared" si="11"/>
        <v>0</v>
      </c>
      <c r="Q235" s="199">
        <v>0</v>
      </c>
      <c r="R235" s="199">
        <f t="shared" si="12"/>
        <v>0</v>
      </c>
      <c r="S235" s="199">
        <v>0</v>
      </c>
      <c r="T235" s="200">
        <f t="shared" si="1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1" t="s">
        <v>135</v>
      </c>
      <c r="AT235" s="201" t="s">
        <v>132</v>
      </c>
      <c r="AU235" s="201" t="s">
        <v>85</v>
      </c>
      <c r="AY235" s="17" t="s">
        <v>130</v>
      </c>
      <c r="BE235" s="202">
        <f t="shared" si="14"/>
        <v>0</v>
      </c>
      <c r="BF235" s="202">
        <f t="shared" si="15"/>
        <v>0</v>
      </c>
      <c r="BG235" s="202">
        <f t="shared" si="16"/>
        <v>0</v>
      </c>
      <c r="BH235" s="202">
        <f t="shared" si="17"/>
        <v>0</v>
      </c>
      <c r="BI235" s="202">
        <f t="shared" si="18"/>
        <v>0</v>
      </c>
      <c r="BJ235" s="17" t="s">
        <v>83</v>
      </c>
      <c r="BK235" s="202">
        <f t="shared" si="19"/>
        <v>0</v>
      </c>
      <c r="BL235" s="17" t="s">
        <v>136</v>
      </c>
      <c r="BM235" s="201" t="s">
        <v>1008</v>
      </c>
    </row>
    <row r="236" spans="1:65" s="2" customFormat="1" ht="16.5" customHeight="1">
      <c r="A236" s="34"/>
      <c r="B236" s="35"/>
      <c r="C236" s="188" t="s">
        <v>481</v>
      </c>
      <c r="D236" s="188" t="s">
        <v>132</v>
      </c>
      <c r="E236" s="189" t="s">
        <v>1009</v>
      </c>
      <c r="F236" s="190" t="s">
        <v>1010</v>
      </c>
      <c r="G236" s="191" t="s">
        <v>245</v>
      </c>
      <c r="H236" s="192">
        <v>3.391</v>
      </c>
      <c r="I236" s="193"/>
      <c r="J236" s="194">
        <f t="shared" si="10"/>
        <v>0</v>
      </c>
      <c r="K236" s="195"/>
      <c r="L236" s="196"/>
      <c r="M236" s="197" t="s">
        <v>1</v>
      </c>
      <c r="N236" s="198" t="s">
        <v>40</v>
      </c>
      <c r="O236" s="71"/>
      <c r="P236" s="199">
        <f t="shared" si="11"/>
        <v>0</v>
      </c>
      <c r="Q236" s="199">
        <v>0</v>
      </c>
      <c r="R236" s="199">
        <f t="shared" si="12"/>
        <v>0</v>
      </c>
      <c r="S236" s="199">
        <v>0</v>
      </c>
      <c r="T236" s="200">
        <f t="shared" si="1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1" t="s">
        <v>135</v>
      </c>
      <c r="AT236" s="201" t="s">
        <v>132</v>
      </c>
      <c r="AU236" s="201" t="s">
        <v>85</v>
      </c>
      <c r="AY236" s="17" t="s">
        <v>130</v>
      </c>
      <c r="BE236" s="202">
        <f t="shared" si="14"/>
        <v>0</v>
      </c>
      <c r="BF236" s="202">
        <f t="shared" si="15"/>
        <v>0</v>
      </c>
      <c r="BG236" s="202">
        <f t="shared" si="16"/>
        <v>0</v>
      </c>
      <c r="BH236" s="202">
        <f t="shared" si="17"/>
        <v>0</v>
      </c>
      <c r="BI236" s="202">
        <f t="shared" si="18"/>
        <v>0</v>
      </c>
      <c r="BJ236" s="17" t="s">
        <v>83</v>
      </c>
      <c r="BK236" s="202">
        <f t="shared" si="19"/>
        <v>0</v>
      </c>
      <c r="BL236" s="17" t="s">
        <v>136</v>
      </c>
      <c r="BM236" s="201" t="s">
        <v>1011</v>
      </c>
    </row>
    <row r="237" spans="1:65" s="13" customFormat="1" ht="11.25">
      <c r="B237" s="203"/>
      <c r="C237" s="204"/>
      <c r="D237" s="205" t="s">
        <v>167</v>
      </c>
      <c r="E237" s="206" t="s">
        <v>1</v>
      </c>
      <c r="F237" s="207" t="s">
        <v>1012</v>
      </c>
      <c r="G237" s="204"/>
      <c r="H237" s="206" t="s">
        <v>1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167</v>
      </c>
      <c r="AU237" s="213" t="s">
        <v>85</v>
      </c>
      <c r="AV237" s="13" t="s">
        <v>83</v>
      </c>
      <c r="AW237" s="13" t="s">
        <v>32</v>
      </c>
      <c r="AX237" s="13" t="s">
        <v>75</v>
      </c>
      <c r="AY237" s="213" t="s">
        <v>130</v>
      </c>
    </row>
    <row r="238" spans="1:65" s="14" customFormat="1" ht="11.25">
      <c r="B238" s="214"/>
      <c r="C238" s="215"/>
      <c r="D238" s="205" t="s">
        <v>167</v>
      </c>
      <c r="E238" s="216" t="s">
        <v>1</v>
      </c>
      <c r="F238" s="217" t="s">
        <v>1013</v>
      </c>
      <c r="G238" s="215"/>
      <c r="H238" s="218">
        <v>3.391</v>
      </c>
      <c r="I238" s="219"/>
      <c r="J238" s="215"/>
      <c r="K238" s="215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167</v>
      </c>
      <c r="AU238" s="224" t="s">
        <v>85</v>
      </c>
      <c r="AV238" s="14" t="s">
        <v>85</v>
      </c>
      <c r="AW238" s="14" t="s">
        <v>32</v>
      </c>
      <c r="AX238" s="14" t="s">
        <v>83</v>
      </c>
      <c r="AY238" s="224" t="s">
        <v>130</v>
      </c>
    </row>
    <row r="239" spans="1:65" s="2" customFormat="1" ht="33" customHeight="1">
      <c r="A239" s="34"/>
      <c r="B239" s="35"/>
      <c r="C239" s="236" t="s">
        <v>486</v>
      </c>
      <c r="D239" s="236" t="s">
        <v>214</v>
      </c>
      <c r="E239" s="237" t="s">
        <v>1014</v>
      </c>
      <c r="F239" s="238" t="s">
        <v>1015</v>
      </c>
      <c r="G239" s="239" t="s">
        <v>165</v>
      </c>
      <c r="H239" s="240">
        <v>3</v>
      </c>
      <c r="I239" s="241"/>
      <c r="J239" s="242">
        <f>ROUND(I239*H239,2)</f>
        <v>0</v>
      </c>
      <c r="K239" s="243"/>
      <c r="L239" s="39"/>
      <c r="M239" s="244" t="s">
        <v>1</v>
      </c>
      <c r="N239" s="245" t="s">
        <v>40</v>
      </c>
      <c r="O239" s="71"/>
      <c r="P239" s="199">
        <f>O239*H239</f>
        <v>0</v>
      </c>
      <c r="Q239" s="199">
        <v>2.1167600000000002</v>
      </c>
      <c r="R239" s="199">
        <f>Q239*H239</f>
        <v>6.3502800000000006</v>
      </c>
      <c r="S239" s="199">
        <v>0</v>
      </c>
      <c r="T239" s="200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1" t="s">
        <v>136</v>
      </c>
      <c r="AT239" s="201" t="s">
        <v>214</v>
      </c>
      <c r="AU239" s="201" t="s">
        <v>85</v>
      </c>
      <c r="AY239" s="17" t="s">
        <v>130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" t="s">
        <v>83</v>
      </c>
      <c r="BK239" s="202">
        <f>ROUND(I239*H239,2)</f>
        <v>0</v>
      </c>
      <c r="BL239" s="17" t="s">
        <v>136</v>
      </c>
      <c r="BM239" s="201" t="s">
        <v>1016</v>
      </c>
    </row>
    <row r="240" spans="1:65" s="13" customFormat="1" ht="11.25">
      <c r="B240" s="203"/>
      <c r="C240" s="204"/>
      <c r="D240" s="205" t="s">
        <v>167</v>
      </c>
      <c r="E240" s="206" t="s">
        <v>1</v>
      </c>
      <c r="F240" s="207" t="s">
        <v>862</v>
      </c>
      <c r="G240" s="204"/>
      <c r="H240" s="206" t="s">
        <v>1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167</v>
      </c>
      <c r="AU240" s="213" t="s">
        <v>85</v>
      </c>
      <c r="AV240" s="13" t="s">
        <v>83</v>
      </c>
      <c r="AW240" s="13" t="s">
        <v>32</v>
      </c>
      <c r="AX240" s="13" t="s">
        <v>75</v>
      </c>
      <c r="AY240" s="213" t="s">
        <v>130</v>
      </c>
    </row>
    <row r="241" spans="1:65" s="14" customFormat="1" ht="11.25">
      <c r="B241" s="214"/>
      <c r="C241" s="215"/>
      <c r="D241" s="205" t="s">
        <v>167</v>
      </c>
      <c r="E241" s="216" t="s">
        <v>1</v>
      </c>
      <c r="F241" s="217" t="s">
        <v>140</v>
      </c>
      <c r="G241" s="215"/>
      <c r="H241" s="218">
        <v>3</v>
      </c>
      <c r="I241" s="219"/>
      <c r="J241" s="215"/>
      <c r="K241" s="215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167</v>
      </c>
      <c r="AU241" s="224" t="s">
        <v>85</v>
      </c>
      <c r="AV241" s="14" t="s">
        <v>85</v>
      </c>
      <c r="AW241" s="14" t="s">
        <v>32</v>
      </c>
      <c r="AX241" s="14" t="s">
        <v>83</v>
      </c>
      <c r="AY241" s="224" t="s">
        <v>130</v>
      </c>
    </row>
    <row r="242" spans="1:65" s="2" customFormat="1" ht="24.2" customHeight="1">
      <c r="A242" s="34"/>
      <c r="B242" s="35"/>
      <c r="C242" s="236" t="s">
        <v>491</v>
      </c>
      <c r="D242" s="236" t="s">
        <v>214</v>
      </c>
      <c r="E242" s="237" t="s">
        <v>1017</v>
      </c>
      <c r="F242" s="238" t="s">
        <v>1018</v>
      </c>
      <c r="G242" s="239" t="s">
        <v>165</v>
      </c>
      <c r="H242" s="240">
        <v>10</v>
      </c>
      <c r="I242" s="241"/>
      <c r="J242" s="242">
        <f t="shared" ref="J242:J248" si="20">ROUND(I242*H242,2)</f>
        <v>0</v>
      </c>
      <c r="K242" s="243"/>
      <c r="L242" s="39"/>
      <c r="M242" s="244" t="s">
        <v>1</v>
      </c>
      <c r="N242" s="245" t="s">
        <v>40</v>
      </c>
      <c r="O242" s="71"/>
      <c r="P242" s="199">
        <f t="shared" ref="P242:P248" si="21">O242*H242</f>
        <v>0</v>
      </c>
      <c r="Q242" s="199">
        <v>6.4049999999999996E-2</v>
      </c>
      <c r="R242" s="199">
        <f t="shared" ref="R242:R248" si="22">Q242*H242</f>
        <v>0.64049999999999996</v>
      </c>
      <c r="S242" s="199">
        <v>0</v>
      </c>
      <c r="T242" s="200">
        <f t="shared" ref="T242:T248" si="23"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1" t="s">
        <v>136</v>
      </c>
      <c r="AT242" s="201" t="s">
        <v>214</v>
      </c>
      <c r="AU242" s="201" t="s">
        <v>85</v>
      </c>
      <c r="AY242" s="17" t="s">
        <v>130</v>
      </c>
      <c r="BE242" s="202">
        <f t="shared" ref="BE242:BE248" si="24">IF(N242="základní",J242,0)</f>
        <v>0</v>
      </c>
      <c r="BF242" s="202">
        <f t="shared" ref="BF242:BF248" si="25">IF(N242="snížená",J242,0)</f>
        <v>0</v>
      </c>
      <c r="BG242" s="202">
        <f t="shared" ref="BG242:BG248" si="26">IF(N242="zákl. přenesená",J242,0)</f>
        <v>0</v>
      </c>
      <c r="BH242" s="202">
        <f t="shared" ref="BH242:BH248" si="27">IF(N242="sníž. přenesená",J242,0)</f>
        <v>0</v>
      </c>
      <c r="BI242" s="202">
        <f t="shared" ref="BI242:BI248" si="28">IF(N242="nulová",J242,0)</f>
        <v>0</v>
      </c>
      <c r="BJ242" s="17" t="s">
        <v>83</v>
      </c>
      <c r="BK242" s="202">
        <f t="shared" ref="BK242:BK248" si="29">ROUND(I242*H242,2)</f>
        <v>0</v>
      </c>
      <c r="BL242" s="17" t="s">
        <v>136</v>
      </c>
      <c r="BM242" s="201" t="s">
        <v>1019</v>
      </c>
    </row>
    <row r="243" spans="1:65" s="2" customFormat="1" ht="33" customHeight="1">
      <c r="A243" s="34"/>
      <c r="B243" s="35"/>
      <c r="C243" s="236" t="s">
        <v>495</v>
      </c>
      <c r="D243" s="236" t="s">
        <v>214</v>
      </c>
      <c r="E243" s="237" t="s">
        <v>1020</v>
      </c>
      <c r="F243" s="238" t="s">
        <v>1021</v>
      </c>
      <c r="G243" s="239" t="s">
        <v>165</v>
      </c>
      <c r="H243" s="240">
        <v>7</v>
      </c>
      <c r="I243" s="241"/>
      <c r="J243" s="242">
        <f t="shared" si="20"/>
        <v>0</v>
      </c>
      <c r="K243" s="243"/>
      <c r="L243" s="39"/>
      <c r="M243" s="244" t="s">
        <v>1</v>
      </c>
      <c r="N243" s="245" t="s">
        <v>40</v>
      </c>
      <c r="O243" s="71"/>
      <c r="P243" s="199">
        <f t="shared" si="21"/>
        <v>0</v>
      </c>
      <c r="Q243" s="199">
        <v>8.1399999999999997E-3</v>
      </c>
      <c r="R243" s="199">
        <f t="shared" si="22"/>
        <v>5.6979999999999996E-2</v>
      </c>
      <c r="S243" s="199">
        <v>0</v>
      </c>
      <c r="T243" s="200">
        <f t="shared" si="2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1" t="s">
        <v>136</v>
      </c>
      <c r="AT243" s="201" t="s">
        <v>214</v>
      </c>
      <c r="AU243" s="201" t="s">
        <v>85</v>
      </c>
      <c r="AY243" s="17" t="s">
        <v>130</v>
      </c>
      <c r="BE243" s="202">
        <f t="shared" si="24"/>
        <v>0</v>
      </c>
      <c r="BF243" s="202">
        <f t="shared" si="25"/>
        <v>0</v>
      </c>
      <c r="BG243" s="202">
        <f t="shared" si="26"/>
        <v>0</v>
      </c>
      <c r="BH243" s="202">
        <f t="shared" si="27"/>
        <v>0</v>
      </c>
      <c r="BI243" s="202">
        <f t="shared" si="28"/>
        <v>0</v>
      </c>
      <c r="BJ243" s="17" t="s">
        <v>83</v>
      </c>
      <c r="BK243" s="202">
        <f t="shared" si="29"/>
        <v>0</v>
      </c>
      <c r="BL243" s="17" t="s">
        <v>136</v>
      </c>
      <c r="BM243" s="201" t="s">
        <v>1022</v>
      </c>
    </row>
    <row r="244" spans="1:65" s="2" customFormat="1" ht="33" customHeight="1">
      <c r="A244" s="34"/>
      <c r="B244" s="35"/>
      <c r="C244" s="236" t="s">
        <v>499</v>
      </c>
      <c r="D244" s="236" t="s">
        <v>214</v>
      </c>
      <c r="E244" s="237" t="s">
        <v>1023</v>
      </c>
      <c r="F244" s="238" t="s">
        <v>1024</v>
      </c>
      <c r="G244" s="239" t="s">
        <v>165</v>
      </c>
      <c r="H244" s="240">
        <v>3</v>
      </c>
      <c r="I244" s="241"/>
      <c r="J244" s="242">
        <f t="shared" si="20"/>
        <v>0</v>
      </c>
      <c r="K244" s="243"/>
      <c r="L244" s="39"/>
      <c r="M244" s="244" t="s">
        <v>1</v>
      </c>
      <c r="N244" s="245" t="s">
        <v>40</v>
      </c>
      <c r="O244" s="71"/>
      <c r="P244" s="199">
        <f t="shared" si="21"/>
        <v>0</v>
      </c>
      <c r="Q244" s="199">
        <v>1.1950000000000001E-2</v>
      </c>
      <c r="R244" s="199">
        <f t="shared" si="22"/>
        <v>3.585E-2</v>
      </c>
      <c r="S244" s="199">
        <v>0</v>
      </c>
      <c r="T244" s="200">
        <f t="shared" si="2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1" t="s">
        <v>136</v>
      </c>
      <c r="AT244" s="201" t="s">
        <v>214</v>
      </c>
      <c r="AU244" s="201" t="s">
        <v>85</v>
      </c>
      <c r="AY244" s="17" t="s">
        <v>130</v>
      </c>
      <c r="BE244" s="202">
        <f t="shared" si="24"/>
        <v>0</v>
      </c>
      <c r="BF244" s="202">
        <f t="shared" si="25"/>
        <v>0</v>
      </c>
      <c r="BG244" s="202">
        <f t="shared" si="26"/>
        <v>0</v>
      </c>
      <c r="BH244" s="202">
        <f t="shared" si="27"/>
        <v>0</v>
      </c>
      <c r="BI244" s="202">
        <f t="shared" si="28"/>
        <v>0</v>
      </c>
      <c r="BJ244" s="17" t="s">
        <v>83</v>
      </c>
      <c r="BK244" s="202">
        <f t="shared" si="29"/>
        <v>0</v>
      </c>
      <c r="BL244" s="17" t="s">
        <v>136</v>
      </c>
      <c r="BM244" s="201" t="s">
        <v>1025</v>
      </c>
    </row>
    <row r="245" spans="1:65" s="2" customFormat="1" ht="24.2" customHeight="1">
      <c r="A245" s="34"/>
      <c r="B245" s="35"/>
      <c r="C245" s="236" t="s">
        <v>503</v>
      </c>
      <c r="D245" s="236" t="s">
        <v>214</v>
      </c>
      <c r="E245" s="237" t="s">
        <v>1026</v>
      </c>
      <c r="F245" s="238" t="s">
        <v>1027</v>
      </c>
      <c r="G245" s="239" t="s">
        <v>165</v>
      </c>
      <c r="H245" s="240">
        <v>10</v>
      </c>
      <c r="I245" s="241"/>
      <c r="J245" s="242">
        <f t="shared" si="20"/>
        <v>0</v>
      </c>
      <c r="K245" s="243"/>
      <c r="L245" s="39"/>
      <c r="M245" s="244" t="s">
        <v>1</v>
      </c>
      <c r="N245" s="245" t="s">
        <v>40</v>
      </c>
      <c r="O245" s="71"/>
      <c r="P245" s="199">
        <f t="shared" si="21"/>
        <v>0</v>
      </c>
      <c r="Q245" s="199">
        <v>0</v>
      </c>
      <c r="R245" s="199">
        <f t="shared" si="22"/>
        <v>0</v>
      </c>
      <c r="S245" s="199">
        <v>0</v>
      </c>
      <c r="T245" s="200">
        <f t="shared" si="2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1" t="s">
        <v>136</v>
      </c>
      <c r="AT245" s="201" t="s">
        <v>214</v>
      </c>
      <c r="AU245" s="201" t="s">
        <v>85</v>
      </c>
      <c r="AY245" s="17" t="s">
        <v>130</v>
      </c>
      <c r="BE245" s="202">
        <f t="shared" si="24"/>
        <v>0</v>
      </c>
      <c r="BF245" s="202">
        <f t="shared" si="25"/>
        <v>0</v>
      </c>
      <c r="BG245" s="202">
        <f t="shared" si="26"/>
        <v>0</v>
      </c>
      <c r="BH245" s="202">
        <f t="shared" si="27"/>
        <v>0</v>
      </c>
      <c r="BI245" s="202">
        <f t="shared" si="28"/>
        <v>0</v>
      </c>
      <c r="BJ245" s="17" t="s">
        <v>83</v>
      </c>
      <c r="BK245" s="202">
        <f t="shared" si="29"/>
        <v>0</v>
      </c>
      <c r="BL245" s="17" t="s">
        <v>136</v>
      </c>
      <c r="BM245" s="201" t="s">
        <v>1028</v>
      </c>
    </row>
    <row r="246" spans="1:65" s="2" customFormat="1" ht="24.2" customHeight="1">
      <c r="A246" s="34"/>
      <c r="B246" s="35"/>
      <c r="C246" s="236" t="s">
        <v>508</v>
      </c>
      <c r="D246" s="236" t="s">
        <v>214</v>
      </c>
      <c r="E246" s="237" t="s">
        <v>1029</v>
      </c>
      <c r="F246" s="238" t="s">
        <v>1030</v>
      </c>
      <c r="G246" s="239" t="s">
        <v>165</v>
      </c>
      <c r="H246" s="240">
        <v>10</v>
      </c>
      <c r="I246" s="241"/>
      <c r="J246" s="242">
        <f t="shared" si="20"/>
        <v>0</v>
      </c>
      <c r="K246" s="243"/>
      <c r="L246" s="39"/>
      <c r="M246" s="244" t="s">
        <v>1</v>
      </c>
      <c r="N246" s="245" t="s">
        <v>40</v>
      </c>
      <c r="O246" s="71"/>
      <c r="P246" s="199">
        <f t="shared" si="21"/>
        <v>0</v>
      </c>
      <c r="Q246" s="199">
        <v>1.01E-2</v>
      </c>
      <c r="R246" s="199">
        <f t="shared" si="22"/>
        <v>0.10099999999999999</v>
      </c>
      <c r="S246" s="199">
        <v>0</v>
      </c>
      <c r="T246" s="200">
        <f t="shared" si="2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1" t="s">
        <v>136</v>
      </c>
      <c r="AT246" s="201" t="s">
        <v>214</v>
      </c>
      <c r="AU246" s="201" t="s">
        <v>85</v>
      </c>
      <c r="AY246" s="17" t="s">
        <v>130</v>
      </c>
      <c r="BE246" s="202">
        <f t="shared" si="24"/>
        <v>0</v>
      </c>
      <c r="BF246" s="202">
        <f t="shared" si="25"/>
        <v>0</v>
      </c>
      <c r="BG246" s="202">
        <f t="shared" si="26"/>
        <v>0</v>
      </c>
      <c r="BH246" s="202">
        <f t="shared" si="27"/>
        <v>0</v>
      </c>
      <c r="BI246" s="202">
        <f t="shared" si="28"/>
        <v>0</v>
      </c>
      <c r="BJ246" s="17" t="s">
        <v>83</v>
      </c>
      <c r="BK246" s="202">
        <f t="shared" si="29"/>
        <v>0</v>
      </c>
      <c r="BL246" s="17" t="s">
        <v>136</v>
      </c>
      <c r="BM246" s="201" t="s">
        <v>1031</v>
      </c>
    </row>
    <row r="247" spans="1:65" s="2" customFormat="1" ht="24.2" customHeight="1">
      <c r="A247" s="34"/>
      <c r="B247" s="35"/>
      <c r="C247" s="236" t="s">
        <v>512</v>
      </c>
      <c r="D247" s="236" t="s">
        <v>214</v>
      </c>
      <c r="E247" s="237" t="s">
        <v>1032</v>
      </c>
      <c r="F247" s="238" t="s">
        <v>1033</v>
      </c>
      <c r="G247" s="239" t="s">
        <v>165</v>
      </c>
      <c r="H247" s="240">
        <v>2</v>
      </c>
      <c r="I247" s="241"/>
      <c r="J247" s="242">
        <f t="shared" si="20"/>
        <v>0</v>
      </c>
      <c r="K247" s="243"/>
      <c r="L247" s="39"/>
      <c r="M247" s="244" t="s">
        <v>1</v>
      </c>
      <c r="N247" s="245" t="s">
        <v>40</v>
      </c>
      <c r="O247" s="71"/>
      <c r="P247" s="199">
        <f t="shared" si="21"/>
        <v>0</v>
      </c>
      <c r="Q247" s="199">
        <v>0.21734000000000001</v>
      </c>
      <c r="R247" s="199">
        <f t="shared" si="22"/>
        <v>0.43468000000000001</v>
      </c>
      <c r="S247" s="199">
        <v>0</v>
      </c>
      <c r="T247" s="200">
        <f t="shared" si="2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1" t="s">
        <v>136</v>
      </c>
      <c r="AT247" s="201" t="s">
        <v>214</v>
      </c>
      <c r="AU247" s="201" t="s">
        <v>85</v>
      </c>
      <c r="AY247" s="17" t="s">
        <v>130</v>
      </c>
      <c r="BE247" s="202">
        <f t="shared" si="24"/>
        <v>0</v>
      </c>
      <c r="BF247" s="202">
        <f t="shared" si="25"/>
        <v>0</v>
      </c>
      <c r="BG247" s="202">
        <f t="shared" si="26"/>
        <v>0</v>
      </c>
      <c r="BH247" s="202">
        <f t="shared" si="27"/>
        <v>0</v>
      </c>
      <c r="BI247" s="202">
        <f t="shared" si="28"/>
        <v>0</v>
      </c>
      <c r="BJ247" s="17" t="s">
        <v>83</v>
      </c>
      <c r="BK247" s="202">
        <f t="shared" si="29"/>
        <v>0</v>
      </c>
      <c r="BL247" s="17" t="s">
        <v>136</v>
      </c>
      <c r="BM247" s="201" t="s">
        <v>1034</v>
      </c>
    </row>
    <row r="248" spans="1:65" s="2" customFormat="1" ht="24.2" customHeight="1">
      <c r="A248" s="34"/>
      <c r="B248" s="35"/>
      <c r="C248" s="236" t="s">
        <v>517</v>
      </c>
      <c r="D248" s="236" t="s">
        <v>214</v>
      </c>
      <c r="E248" s="237" t="s">
        <v>1035</v>
      </c>
      <c r="F248" s="238" t="s">
        <v>1036</v>
      </c>
      <c r="G248" s="239" t="s">
        <v>134</v>
      </c>
      <c r="H248" s="240">
        <v>10</v>
      </c>
      <c r="I248" s="241"/>
      <c r="J248" s="242">
        <f t="shared" si="20"/>
        <v>0</v>
      </c>
      <c r="K248" s="243"/>
      <c r="L248" s="39"/>
      <c r="M248" s="244" t="s">
        <v>1</v>
      </c>
      <c r="N248" s="245" t="s">
        <v>40</v>
      </c>
      <c r="O248" s="71"/>
      <c r="P248" s="199">
        <f t="shared" si="21"/>
        <v>0</v>
      </c>
      <c r="Q248" s="199">
        <v>0</v>
      </c>
      <c r="R248" s="199">
        <f t="shared" si="22"/>
        <v>0</v>
      </c>
      <c r="S248" s="199">
        <v>0</v>
      </c>
      <c r="T248" s="200">
        <f t="shared" si="2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1" t="s">
        <v>136</v>
      </c>
      <c r="AT248" s="201" t="s">
        <v>214</v>
      </c>
      <c r="AU248" s="201" t="s">
        <v>85</v>
      </c>
      <c r="AY248" s="17" t="s">
        <v>130</v>
      </c>
      <c r="BE248" s="202">
        <f t="shared" si="24"/>
        <v>0</v>
      </c>
      <c r="BF248" s="202">
        <f t="shared" si="25"/>
        <v>0</v>
      </c>
      <c r="BG248" s="202">
        <f t="shared" si="26"/>
        <v>0</v>
      </c>
      <c r="BH248" s="202">
        <f t="shared" si="27"/>
        <v>0</v>
      </c>
      <c r="BI248" s="202">
        <f t="shared" si="28"/>
        <v>0</v>
      </c>
      <c r="BJ248" s="17" t="s">
        <v>83</v>
      </c>
      <c r="BK248" s="202">
        <f t="shared" si="29"/>
        <v>0</v>
      </c>
      <c r="BL248" s="17" t="s">
        <v>136</v>
      </c>
      <c r="BM248" s="201" t="s">
        <v>1037</v>
      </c>
    </row>
    <row r="249" spans="1:65" s="13" customFormat="1" ht="11.25">
      <c r="B249" s="203"/>
      <c r="C249" s="204"/>
      <c r="D249" s="205" t="s">
        <v>167</v>
      </c>
      <c r="E249" s="206" t="s">
        <v>1</v>
      </c>
      <c r="F249" s="207" t="s">
        <v>1038</v>
      </c>
      <c r="G249" s="204"/>
      <c r="H249" s="206" t="s">
        <v>1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167</v>
      </c>
      <c r="AU249" s="213" t="s">
        <v>85</v>
      </c>
      <c r="AV249" s="13" t="s">
        <v>83</v>
      </c>
      <c r="AW249" s="13" t="s">
        <v>32</v>
      </c>
      <c r="AX249" s="13" t="s">
        <v>75</v>
      </c>
      <c r="AY249" s="213" t="s">
        <v>130</v>
      </c>
    </row>
    <row r="250" spans="1:65" s="14" customFormat="1" ht="11.25">
      <c r="B250" s="214"/>
      <c r="C250" s="215"/>
      <c r="D250" s="205" t="s">
        <v>167</v>
      </c>
      <c r="E250" s="216" t="s">
        <v>1</v>
      </c>
      <c r="F250" s="217" t="s">
        <v>162</v>
      </c>
      <c r="G250" s="215"/>
      <c r="H250" s="218">
        <v>10</v>
      </c>
      <c r="I250" s="219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167</v>
      </c>
      <c r="AU250" s="224" t="s">
        <v>85</v>
      </c>
      <c r="AV250" s="14" t="s">
        <v>85</v>
      </c>
      <c r="AW250" s="14" t="s">
        <v>32</v>
      </c>
      <c r="AX250" s="14" t="s">
        <v>83</v>
      </c>
      <c r="AY250" s="224" t="s">
        <v>130</v>
      </c>
    </row>
    <row r="251" spans="1:65" s="12" customFormat="1" ht="22.9" customHeight="1">
      <c r="B251" s="172"/>
      <c r="C251" s="173"/>
      <c r="D251" s="174" t="s">
        <v>74</v>
      </c>
      <c r="E251" s="186" t="s">
        <v>158</v>
      </c>
      <c r="F251" s="186" t="s">
        <v>701</v>
      </c>
      <c r="G251" s="173"/>
      <c r="H251" s="173"/>
      <c r="I251" s="176"/>
      <c r="J251" s="187">
        <f>BK251</f>
        <v>0</v>
      </c>
      <c r="K251" s="173"/>
      <c r="L251" s="178"/>
      <c r="M251" s="179"/>
      <c r="N251" s="180"/>
      <c r="O251" s="180"/>
      <c r="P251" s="181">
        <f>SUM(P252:P260)</f>
        <v>0</v>
      </c>
      <c r="Q251" s="180"/>
      <c r="R251" s="181">
        <f>SUM(R252:R260)</f>
        <v>3.4414399999999996E-3</v>
      </c>
      <c r="S251" s="180"/>
      <c r="T251" s="182">
        <f>SUM(T252:T260)</f>
        <v>14.964</v>
      </c>
      <c r="AR251" s="183" t="s">
        <v>83</v>
      </c>
      <c r="AT251" s="184" t="s">
        <v>74</v>
      </c>
      <c r="AU251" s="184" t="s">
        <v>83</v>
      </c>
      <c r="AY251" s="183" t="s">
        <v>130</v>
      </c>
      <c r="BK251" s="185">
        <f>SUM(BK252:BK260)</f>
        <v>0</v>
      </c>
    </row>
    <row r="252" spans="1:65" s="2" customFormat="1" ht="33" customHeight="1">
      <c r="A252" s="34"/>
      <c r="B252" s="35"/>
      <c r="C252" s="236" t="s">
        <v>522</v>
      </c>
      <c r="D252" s="236" t="s">
        <v>214</v>
      </c>
      <c r="E252" s="237" t="s">
        <v>1039</v>
      </c>
      <c r="F252" s="238" t="s">
        <v>1040</v>
      </c>
      <c r="G252" s="239" t="s">
        <v>102</v>
      </c>
      <c r="H252" s="240">
        <v>2.512</v>
      </c>
      <c r="I252" s="241"/>
      <c r="J252" s="242">
        <f>ROUND(I252*H252,2)</f>
        <v>0</v>
      </c>
      <c r="K252" s="243"/>
      <c r="L252" s="39"/>
      <c r="M252" s="244" t="s">
        <v>1</v>
      </c>
      <c r="N252" s="245" t="s">
        <v>40</v>
      </c>
      <c r="O252" s="71"/>
      <c r="P252" s="199">
        <f>O252*H252</f>
        <v>0</v>
      </c>
      <c r="Q252" s="199">
        <v>1.3699999999999999E-3</v>
      </c>
      <c r="R252" s="199">
        <f>Q252*H252</f>
        <v>3.4414399999999996E-3</v>
      </c>
      <c r="S252" s="199">
        <v>0</v>
      </c>
      <c r="T252" s="20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1" t="s">
        <v>136</v>
      </c>
      <c r="AT252" s="201" t="s">
        <v>214</v>
      </c>
      <c r="AU252" s="201" t="s">
        <v>85</v>
      </c>
      <c r="AY252" s="17" t="s">
        <v>130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7" t="s">
        <v>83</v>
      </c>
      <c r="BK252" s="202">
        <f>ROUND(I252*H252,2)</f>
        <v>0</v>
      </c>
      <c r="BL252" s="17" t="s">
        <v>136</v>
      </c>
      <c r="BM252" s="201" t="s">
        <v>1041</v>
      </c>
    </row>
    <row r="253" spans="1:65" s="13" customFormat="1" ht="11.25">
      <c r="B253" s="203"/>
      <c r="C253" s="204"/>
      <c r="D253" s="205" t="s">
        <v>167</v>
      </c>
      <c r="E253" s="206" t="s">
        <v>1</v>
      </c>
      <c r="F253" s="207" t="s">
        <v>866</v>
      </c>
      <c r="G253" s="204"/>
      <c r="H253" s="206" t="s">
        <v>1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167</v>
      </c>
      <c r="AU253" s="213" t="s">
        <v>85</v>
      </c>
      <c r="AV253" s="13" t="s">
        <v>83</v>
      </c>
      <c r="AW253" s="13" t="s">
        <v>32</v>
      </c>
      <c r="AX253" s="13" t="s">
        <v>75</v>
      </c>
      <c r="AY253" s="213" t="s">
        <v>130</v>
      </c>
    </row>
    <row r="254" spans="1:65" s="14" customFormat="1" ht="11.25">
      <c r="B254" s="214"/>
      <c r="C254" s="215"/>
      <c r="D254" s="205" t="s">
        <v>167</v>
      </c>
      <c r="E254" s="216" t="s">
        <v>1</v>
      </c>
      <c r="F254" s="217" t="s">
        <v>1042</v>
      </c>
      <c r="G254" s="215"/>
      <c r="H254" s="218">
        <v>2.512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167</v>
      </c>
      <c r="AU254" s="224" t="s">
        <v>85</v>
      </c>
      <c r="AV254" s="14" t="s">
        <v>85</v>
      </c>
      <c r="AW254" s="14" t="s">
        <v>32</v>
      </c>
      <c r="AX254" s="14" t="s">
        <v>83</v>
      </c>
      <c r="AY254" s="224" t="s">
        <v>130</v>
      </c>
    </row>
    <row r="255" spans="1:65" s="2" customFormat="1" ht="16.5" customHeight="1">
      <c r="A255" s="34"/>
      <c r="B255" s="35"/>
      <c r="C255" s="236" t="s">
        <v>527</v>
      </c>
      <c r="D255" s="236" t="s">
        <v>214</v>
      </c>
      <c r="E255" s="237" t="s">
        <v>1043</v>
      </c>
      <c r="F255" s="238" t="s">
        <v>1044</v>
      </c>
      <c r="G255" s="239" t="s">
        <v>102</v>
      </c>
      <c r="H255" s="240">
        <v>48</v>
      </c>
      <c r="I255" s="241"/>
      <c r="J255" s="242">
        <f>ROUND(I255*H255,2)</f>
        <v>0</v>
      </c>
      <c r="K255" s="243"/>
      <c r="L255" s="39"/>
      <c r="M255" s="244" t="s">
        <v>1</v>
      </c>
      <c r="N255" s="245" t="s">
        <v>40</v>
      </c>
      <c r="O255" s="71"/>
      <c r="P255" s="199">
        <f>O255*H255</f>
        <v>0</v>
      </c>
      <c r="Q255" s="199">
        <v>0</v>
      </c>
      <c r="R255" s="199">
        <f>Q255*H255</f>
        <v>0</v>
      </c>
      <c r="S255" s="199">
        <v>9.2999999999999999E-2</v>
      </c>
      <c r="T255" s="200">
        <f>S255*H255</f>
        <v>4.4640000000000004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1" t="s">
        <v>136</v>
      </c>
      <c r="AT255" s="201" t="s">
        <v>214</v>
      </c>
      <c r="AU255" s="201" t="s">
        <v>85</v>
      </c>
      <c r="AY255" s="17" t="s">
        <v>130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7" t="s">
        <v>83</v>
      </c>
      <c r="BK255" s="202">
        <f>ROUND(I255*H255,2)</f>
        <v>0</v>
      </c>
      <c r="BL255" s="17" t="s">
        <v>136</v>
      </c>
      <c r="BM255" s="201" t="s">
        <v>1045</v>
      </c>
    </row>
    <row r="256" spans="1:65" s="13" customFormat="1" ht="11.25">
      <c r="B256" s="203"/>
      <c r="C256" s="204"/>
      <c r="D256" s="205" t="s">
        <v>167</v>
      </c>
      <c r="E256" s="206" t="s">
        <v>1</v>
      </c>
      <c r="F256" s="207" t="s">
        <v>1046</v>
      </c>
      <c r="G256" s="204"/>
      <c r="H256" s="206" t="s">
        <v>1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167</v>
      </c>
      <c r="AU256" s="213" t="s">
        <v>85</v>
      </c>
      <c r="AV256" s="13" t="s">
        <v>83</v>
      </c>
      <c r="AW256" s="13" t="s">
        <v>32</v>
      </c>
      <c r="AX256" s="13" t="s">
        <v>75</v>
      </c>
      <c r="AY256" s="213" t="s">
        <v>130</v>
      </c>
    </row>
    <row r="257" spans="1:65" s="14" customFormat="1" ht="11.25">
      <c r="B257" s="214"/>
      <c r="C257" s="215"/>
      <c r="D257" s="205" t="s">
        <v>167</v>
      </c>
      <c r="E257" s="216" t="s">
        <v>1</v>
      </c>
      <c r="F257" s="217" t="s">
        <v>495</v>
      </c>
      <c r="G257" s="215"/>
      <c r="H257" s="218">
        <v>48</v>
      </c>
      <c r="I257" s="219"/>
      <c r="J257" s="215"/>
      <c r="K257" s="215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167</v>
      </c>
      <c r="AU257" s="224" t="s">
        <v>85</v>
      </c>
      <c r="AV257" s="14" t="s">
        <v>85</v>
      </c>
      <c r="AW257" s="14" t="s">
        <v>32</v>
      </c>
      <c r="AX257" s="14" t="s">
        <v>83</v>
      </c>
      <c r="AY257" s="224" t="s">
        <v>130</v>
      </c>
    </row>
    <row r="258" spans="1:65" s="2" customFormat="1" ht="16.5" customHeight="1">
      <c r="A258" s="34"/>
      <c r="B258" s="35"/>
      <c r="C258" s="236" t="s">
        <v>531</v>
      </c>
      <c r="D258" s="236" t="s">
        <v>214</v>
      </c>
      <c r="E258" s="237" t="s">
        <v>1047</v>
      </c>
      <c r="F258" s="238" t="s">
        <v>1048</v>
      </c>
      <c r="G258" s="239" t="s">
        <v>165</v>
      </c>
      <c r="H258" s="240">
        <v>3</v>
      </c>
      <c r="I258" s="241"/>
      <c r="J258" s="242">
        <f>ROUND(I258*H258,2)</f>
        <v>0</v>
      </c>
      <c r="K258" s="243"/>
      <c r="L258" s="39"/>
      <c r="M258" s="244" t="s">
        <v>1</v>
      </c>
      <c r="N258" s="245" t="s">
        <v>40</v>
      </c>
      <c r="O258" s="71"/>
      <c r="P258" s="199">
        <f>O258*H258</f>
        <v>0</v>
      </c>
      <c r="Q258" s="199">
        <v>0</v>
      </c>
      <c r="R258" s="199">
        <f>Q258*H258</f>
        <v>0</v>
      </c>
      <c r="S258" s="199">
        <v>3.5</v>
      </c>
      <c r="T258" s="200">
        <f>S258*H258</f>
        <v>10.5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1" t="s">
        <v>136</v>
      </c>
      <c r="AT258" s="201" t="s">
        <v>214</v>
      </c>
      <c r="AU258" s="201" t="s">
        <v>85</v>
      </c>
      <c r="AY258" s="17" t="s">
        <v>130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7" t="s">
        <v>83</v>
      </c>
      <c r="BK258" s="202">
        <f>ROUND(I258*H258,2)</f>
        <v>0</v>
      </c>
      <c r="BL258" s="17" t="s">
        <v>136</v>
      </c>
      <c r="BM258" s="201" t="s">
        <v>1049</v>
      </c>
    </row>
    <row r="259" spans="1:65" s="13" customFormat="1" ht="11.25">
      <c r="B259" s="203"/>
      <c r="C259" s="204"/>
      <c r="D259" s="205" t="s">
        <v>167</v>
      </c>
      <c r="E259" s="206" t="s">
        <v>1</v>
      </c>
      <c r="F259" s="207" t="s">
        <v>866</v>
      </c>
      <c r="G259" s="204"/>
      <c r="H259" s="206" t="s">
        <v>1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167</v>
      </c>
      <c r="AU259" s="213" t="s">
        <v>85</v>
      </c>
      <c r="AV259" s="13" t="s">
        <v>83</v>
      </c>
      <c r="AW259" s="13" t="s">
        <v>32</v>
      </c>
      <c r="AX259" s="13" t="s">
        <v>75</v>
      </c>
      <c r="AY259" s="213" t="s">
        <v>130</v>
      </c>
    </row>
    <row r="260" spans="1:65" s="14" customFormat="1" ht="11.25">
      <c r="B260" s="214"/>
      <c r="C260" s="215"/>
      <c r="D260" s="205" t="s">
        <v>167</v>
      </c>
      <c r="E260" s="216" t="s">
        <v>1</v>
      </c>
      <c r="F260" s="217" t="s">
        <v>140</v>
      </c>
      <c r="G260" s="215"/>
      <c r="H260" s="218">
        <v>3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167</v>
      </c>
      <c r="AU260" s="224" t="s">
        <v>85</v>
      </c>
      <c r="AV260" s="14" t="s">
        <v>85</v>
      </c>
      <c r="AW260" s="14" t="s">
        <v>32</v>
      </c>
      <c r="AX260" s="14" t="s">
        <v>83</v>
      </c>
      <c r="AY260" s="224" t="s">
        <v>130</v>
      </c>
    </row>
    <row r="261" spans="1:65" s="12" customFormat="1" ht="22.9" customHeight="1">
      <c r="B261" s="172"/>
      <c r="C261" s="173"/>
      <c r="D261" s="174" t="s">
        <v>74</v>
      </c>
      <c r="E261" s="186" t="s">
        <v>776</v>
      </c>
      <c r="F261" s="186" t="s">
        <v>777</v>
      </c>
      <c r="G261" s="173"/>
      <c r="H261" s="173"/>
      <c r="I261" s="176"/>
      <c r="J261" s="187">
        <f>BK261</f>
        <v>0</v>
      </c>
      <c r="K261" s="173"/>
      <c r="L261" s="178"/>
      <c r="M261" s="179"/>
      <c r="N261" s="180"/>
      <c r="O261" s="180"/>
      <c r="P261" s="181">
        <f>SUM(P262:P265)</f>
        <v>0</v>
      </c>
      <c r="Q261" s="180"/>
      <c r="R261" s="181">
        <f>SUM(R262:R265)</f>
        <v>0</v>
      </c>
      <c r="S261" s="180"/>
      <c r="T261" s="182">
        <f>SUM(T262:T265)</f>
        <v>0</v>
      </c>
      <c r="AR261" s="183" t="s">
        <v>83</v>
      </c>
      <c r="AT261" s="184" t="s">
        <v>74</v>
      </c>
      <c r="AU261" s="184" t="s">
        <v>83</v>
      </c>
      <c r="AY261" s="183" t="s">
        <v>130</v>
      </c>
      <c r="BK261" s="185">
        <f>SUM(BK262:BK265)</f>
        <v>0</v>
      </c>
    </row>
    <row r="262" spans="1:65" s="2" customFormat="1" ht="16.5" customHeight="1">
      <c r="A262" s="34"/>
      <c r="B262" s="35"/>
      <c r="C262" s="236" t="s">
        <v>536</v>
      </c>
      <c r="D262" s="236" t="s">
        <v>214</v>
      </c>
      <c r="E262" s="237" t="s">
        <v>779</v>
      </c>
      <c r="F262" s="238" t="s">
        <v>780</v>
      </c>
      <c r="G262" s="239" t="s">
        <v>420</v>
      </c>
      <c r="H262" s="240">
        <v>14.964</v>
      </c>
      <c r="I262" s="241"/>
      <c r="J262" s="242">
        <f>ROUND(I262*H262,2)</f>
        <v>0</v>
      </c>
      <c r="K262" s="243"/>
      <c r="L262" s="39"/>
      <c r="M262" s="244" t="s">
        <v>1</v>
      </c>
      <c r="N262" s="245" t="s">
        <v>40</v>
      </c>
      <c r="O262" s="71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1" t="s">
        <v>136</v>
      </c>
      <c r="AT262" s="201" t="s">
        <v>214</v>
      </c>
      <c r="AU262" s="201" t="s">
        <v>85</v>
      </c>
      <c r="AY262" s="17" t="s">
        <v>130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7" t="s">
        <v>83</v>
      </c>
      <c r="BK262" s="202">
        <f>ROUND(I262*H262,2)</f>
        <v>0</v>
      </c>
      <c r="BL262" s="17" t="s">
        <v>136</v>
      </c>
      <c r="BM262" s="201" t="s">
        <v>1050</v>
      </c>
    </row>
    <row r="263" spans="1:65" s="2" customFormat="1" ht="24.2" customHeight="1">
      <c r="A263" s="34"/>
      <c r="B263" s="35"/>
      <c r="C263" s="236" t="s">
        <v>541</v>
      </c>
      <c r="D263" s="236" t="s">
        <v>214</v>
      </c>
      <c r="E263" s="237" t="s">
        <v>783</v>
      </c>
      <c r="F263" s="238" t="s">
        <v>784</v>
      </c>
      <c r="G263" s="239" t="s">
        <v>420</v>
      </c>
      <c r="H263" s="240">
        <v>14.964</v>
      </c>
      <c r="I263" s="241"/>
      <c r="J263" s="242">
        <f>ROUND(I263*H263,2)</f>
        <v>0</v>
      </c>
      <c r="K263" s="243"/>
      <c r="L263" s="39"/>
      <c r="M263" s="244" t="s">
        <v>1</v>
      </c>
      <c r="N263" s="245" t="s">
        <v>40</v>
      </c>
      <c r="O263" s="71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1" t="s">
        <v>136</v>
      </c>
      <c r="AT263" s="201" t="s">
        <v>214</v>
      </c>
      <c r="AU263" s="201" t="s">
        <v>85</v>
      </c>
      <c r="AY263" s="17" t="s">
        <v>130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" t="s">
        <v>83</v>
      </c>
      <c r="BK263" s="202">
        <f>ROUND(I263*H263,2)</f>
        <v>0</v>
      </c>
      <c r="BL263" s="17" t="s">
        <v>136</v>
      </c>
      <c r="BM263" s="201" t="s">
        <v>1051</v>
      </c>
    </row>
    <row r="264" spans="1:65" s="2" customFormat="1" ht="24.2" customHeight="1">
      <c r="A264" s="34"/>
      <c r="B264" s="35"/>
      <c r="C264" s="236" t="s">
        <v>546</v>
      </c>
      <c r="D264" s="236" t="s">
        <v>214</v>
      </c>
      <c r="E264" s="237" t="s">
        <v>787</v>
      </c>
      <c r="F264" s="238" t="s">
        <v>788</v>
      </c>
      <c r="G264" s="239" t="s">
        <v>420</v>
      </c>
      <c r="H264" s="240">
        <v>14.964</v>
      </c>
      <c r="I264" s="241"/>
      <c r="J264" s="242">
        <f>ROUND(I264*H264,2)</f>
        <v>0</v>
      </c>
      <c r="K264" s="243"/>
      <c r="L264" s="39"/>
      <c r="M264" s="244" t="s">
        <v>1</v>
      </c>
      <c r="N264" s="245" t="s">
        <v>40</v>
      </c>
      <c r="O264" s="71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1" t="s">
        <v>136</v>
      </c>
      <c r="AT264" s="201" t="s">
        <v>214</v>
      </c>
      <c r="AU264" s="201" t="s">
        <v>85</v>
      </c>
      <c r="AY264" s="17" t="s">
        <v>130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7" t="s">
        <v>83</v>
      </c>
      <c r="BK264" s="202">
        <f>ROUND(I264*H264,2)</f>
        <v>0</v>
      </c>
      <c r="BL264" s="17" t="s">
        <v>136</v>
      </c>
      <c r="BM264" s="201" t="s">
        <v>1052</v>
      </c>
    </row>
    <row r="265" spans="1:65" s="2" customFormat="1" ht="21.75" customHeight="1">
      <c r="A265" s="34"/>
      <c r="B265" s="35"/>
      <c r="C265" s="236" t="s">
        <v>553</v>
      </c>
      <c r="D265" s="236" t="s">
        <v>214</v>
      </c>
      <c r="E265" s="237" t="s">
        <v>1053</v>
      </c>
      <c r="F265" s="238" t="s">
        <v>1054</v>
      </c>
      <c r="G265" s="239" t="s">
        <v>420</v>
      </c>
      <c r="H265" s="240">
        <v>14.964</v>
      </c>
      <c r="I265" s="241"/>
      <c r="J265" s="242">
        <f>ROUND(I265*H265,2)</f>
        <v>0</v>
      </c>
      <c r="K265" s="243"/>
      <c r="L265" s="39"/>
      <c r="M265" s="244" t="s">
        <v>1</v>
      </c>
      <c r="N265" s="245" t="s">
        <v>40</v>
      </c>
      <c r="O265" s="71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1" t="s">
        <v>136</v>
      </c>
      <c r="AT265" s="201" t="s">
        <v>214</v>
      </c>
      <c r="AU265" s="201" t="s">
        <v>85</v>
      </c>
      <c r="AY265" s="17" t="s">
        <v>130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7" t="s">
        <v>83</v>
      </c>
      <c r="BK265" s="202">
        <f>ROUND(I265*H265,2)</f>
        <v>0</v>
      </c>
      <c r="BL265" s="17" t="s">
        <v>136</v>
      </c>
      <c r="BM265" s="201" t="s">
        <v>1055</v>
      </c>
    </row>
    <row r="266" spans="1:65" s="12" customFormat="1" ht="22.9" customHeight="1">
      <c r="B266" s="172"/>
      <c r="C266" s="173"/>
      <c r="D266" s="174" t="s">
        <v>74</v>
      </c>
      <c r="E266" s="186" t="s">
        <v>806</v>
      </c>
      <c r="F266" s="186" t="s">
        <v>807</v>
      </c>
      <c r="G266" s="173"/>
      <c r="H266" s="173"/>
      <c r="I266" s="176"/>
      <c r="J266" s="187">
        <f>BK266</f>
        <v>0</v>
      </c>
      <c r="K266" s="173"/>
      <c r="L266" s="178"/>
      <c r="M266" s="179"/>
      <c r="N266" s="180"/>
      <c r="O266" s="180"/>
      <c r="P266" s="181">
        <f>P267</f>
        <v>0</v>
      </c>
      <c r="Q266" s="180"/>
      <c r="R266" s="181">
        <f>R267</f>
        <v>0</v>
      </c>
      <c r="S266" s="180"/>
      <c r="T266" s="182">
        <f>T267</f>
        <v>0</v>
      </c>
      <c r="AR266" s="183" t="s">
        <v>83</v>
      </c>
      <c r="AT266" s="184" t="s">
        <v>74</v>
      </c>
      <c r="AU266" s="184" t="s">
        <v>83</v>
      </c>
      <c r="AY266" s="183" t="s">
        <v>130</v>
      </c>
      <c r="BK266" s="185">
        <f>BK267</f>
        <v>0</v>
      </c>
    </row>
    <row r="267" spans="1:65" s="2" customFormat="1" ht="16.5" customHeight="1">
      <c r="A267" s="34"/>
      <c r="B267" s="35"/>
      <c r="C267" s="236" t="s">
        <v>561</v>
      </c>
      <c r="D267" s="236" t="s">
        <v>214</v>
      </c>
      <c r="E267" s="237" t="s">
        <v>1056</v>
      </c>
      <c r="F267" s="238" t="s">
        <v>1057</v>
      </c>
      <c r="G267" s="239" t="s">
        <v>420</v>
      </c>
      <c r="H267" s="240">
        <v>741.68100000000004</v>
      </c>
      <c r="I267" s="241"/>
      <c r="J267" s="242">
        <f>ROUND(I267*H267,2)</f>
        <v>0</v>
      </c>
      <c r="K267" s="243"/>
      <c r="L267" s="39"/>
      <c r="M267" s="246" t="s">
        <v>1</v>
      </c>
      <c r="N267" s="247" t="s">
        <v>40</v>
      </c>
      <c r="O267" s="248"/>
      <c r="P267" s="249">
        <f>O267*H267</f>
        <v>0</v>
      </c>
      <c r="Q267" s="249">
        <v>0</v>
      </c>
      <c r="R267" s="249">
        <f>Q267*H267</f>
        <v>0</v>
      </c>
      <c r="S267" s="249">
        <v>0</v>
      </c>
      <c r="T267" s="250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1" t="s">
        <v>136</v>
      </c>
      <c r="AT267" s="201" t="s">
        <v>214</v>
      </c>
      <c r="AU267" s="201" t="s">
        <v>85</v>
      </c>
      <c r="AY267" s="17" t="s">
        <v>130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7" t="s">
        <v>83</v>
      </c>
      <c r="BK267" s="202">
        <f>ROUND(I267*H267,2)</f>
        <v>0</v>
      </c>
      <c r="BL267" s="17" t="s">
        <v>136</v>
      </c>
      <c r="BM267" s="201" t="s">
        <v>1058</v>
      </c>
    </row>
    <row r="268" spans="1:65" s="2" customFormat="1" ht="6.95" customHeight="1">
      <c r="A268" s="34"/>
      <c r="B268" s="54"/>
      <c r="C268" s="55"/>
      <c r="D268" s="55"/>
      <c r="E268" s="55"/>
      <c r="F268" s="55"/>
      <c r="G268" s="55"/>
      <c r="H268" s="55"/>
      <c r="I268" s="55"/>
      <c r="J268" s="55"/>
      <c r="K268" s="55"/>
      <c r="L268" s="39"/>
      <c r="M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</row>
  </sheetData>
  <sheetProtection algorithmName="SHA-512" hashValue="qriBVw0RwayiF2Xnmx2Zdl313reQ4ZLRGAFr8qeIYb874GvvMqQfweX2clvdeRaX0LGzcxpi5xe4Xwpb5gONNg==" saltValue="M4Aox/ipHo8oW6cDL9JUPcoXonhTE1enpPHyRcPvokqDE2LQHMe7pmUR6q25GCOwdpTL3z0NaeAPQhtUBC48qA==" spinCount="100000" sheet="1" objects="1" scenarios="1" formatColumns="0" formatRows="0" autoFilter="0"/>
  <autoFilter ref="C123:K267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94</v>
      </c>
      <c r="AZ2" s="108" t="s">
        <v>233</v>
      </c>
      <c r="BA2" s="108" t="s">
        <v>233</v>
      </c>
      <c r="BB2" s="108" t="s">
        <v>102</v>
      </c>
      <c r="BC2" s="108" t="s">
        <v>129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1059</v>
      </c>
      <c r="BA3" s="108" t="s">
        <v>1059</v>
      </c>
      <c r="BB3" s="108" t="s">
        <v>245</v>
      </c>
      <c r="BC3" s="108" t="s">
        <v>1060</v>
      </c>
      <c r="BD3" s="108" t="s">
        <v>85</v>
      </c>
    </row>
    <row r="4" spans="1:56" s="1" customFormat="1" ht="24.95" customHeight="1">
      <c r="B4" s="20"/>
      <c r="D4" s="111" t="s">
        <v>104</v>
      </c>
      <c r="L4" s="20"/>
      <c r="M4" s="112" t="s">
        <v>10</v>
      </c>
      <c r="AT4" s="17" t="s">
        <v>4</v>
      </c>
      <c r="AZ4" s="108" t="s">
        <v>244</v>
      </c>
      <c r="BA4" s="108" t="s">
        <v>244</v>
      </c>
      <c r="BB4" s="108" t="s">
        <v>245</v>
      </c>
      <c r="BC4" s="108" t="s">
        <v>1061</v>
      </c>
      <c r="BD4" s="108" t="s">
        <v>85</v>
      </c>
    </row>
    <row r="5" spans="1:56" s="1" customFormat="1" ht="6.95" customHeight="1">
      <c r="B5" s="20"/>
      <c r="L5" s="20"/>
      <c r="AZ5" s="108" t="s">
        <v>842</v>
      </c>
      <c r="BA5" s="108" t="s">
        <v>842</v>
      </c>
      <c r="BB5" s="108" t="s">
        <v>245</v>
      </c>
      <c r="BC5" s="108" t="s">
        <v>1062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844</v>
      </c>
      <c r="BA6" s="108" t="s">
        <v>845</v>
      </c>
      <c r="BB6" s="108" t="s">
        <v>227</v>
      </c>
      <c r="BC6" s="108" t="s">
        <v>1063</v>
      </c>
      <c r="BD6" s="108" t="s">
        <v>85</v>
      </c>
    </row>
    <row r="7" spans="1:56" s="1" customFormat="1" ht="16.5" customHeight="1">
      <c r="B7" s="20"/>
      <c r="E7" s="309" t="str">
        <f>'Rekapitulace stavby'!K6</f>
        <v>Rekonstrukce ul. Chrjukinova, Ostrava-Zábřeh – 1. ETAPA</v>
      </c>
      <c r="F7" s="310"/>
      <c r="G7" s="310"/>
      <c r="H7" s="310"/>
      <c r="L7" s="20"/>
      <c r="AZ7" s="108" t="s">
        <v>886</v>
      </c>
      <c r="BA7" s="108" t="s">
        <v>886</v>
      </c>
      <c r="BB7" s="108" t="s">
        <v>227</v>
      </c>
      <c r="BC7" s="108" t="s">
        <v>1064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1065</v>
      </c>
      <c r="BA8" s="108" t="s">
        <v>1065</v>
      </c>
      <c r="BB8" s="108" t="s">
        <v>102</v>
      </c>
      <c r="BC8" s="108" t="s">
        <v>1066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1067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257</v>
      </c>
      <c r="BA9" s="108" t="s">
        <v>1068</v>
      </c>
      <c r="BB9" s="108" t="s">
        <v>245</v>
      </c>
      <c r="BC9" s="108" t="s">
        <v>1069</v>
      </c>
      <c r="BD9" s="108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261</v>
      </c>
      <c r="BA10" s="108" t="s">
        <v>261</v>
      </c>
      <c r="BB10" s="108" t="s">
        <v>227</v>
      </c>
      <c r="BC10" s="108" t="s">
        <v>1070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11. 3. 2021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ROUND((SUM(BE124:BE232)),  2)</f>
        <v>0</v>
      </c>
      <c r="G33" s="34"/>
      <c r="H33" s="34"/>
      <c r="I33" s="125">
        <v>0.21</v>
      </c>
      <c r="J33" s="124">
        <f>ROUND(((SUM(BE124:BE232))*I33),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ROUND((SUM(BF124:BF232)),  2)</f>
        <v>0</v>
      </c>
      <c r="G34" s="34"/>
      <c r="H34" s="34"/>
      <c r="I34" s="125">
        <v>0.15</v>
      </c>
      <c r="J34" s="124">
        <f>ROUND(((SUM(BF124:BF232))*I34),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ROUND((SUM(BG124:BG232)),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ROUND((SUM(BH124:BH232)),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ROUND((SUM(BI124:BI232)),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Rekonstrukce ul. Chrjukinova, Ostrava-Zábřeh – 1. ETAPA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 xml:space="preserve">003 - SO 302 DEŠŤOVÁ KANALIZACE 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Chrjukinova</v>
      </c>
      <c r="G89" s="36"/>
      <c r="H89" s="36"/>
      <c r="I89" s="29" t="s">
        <v>22</v>
      </c>
      <c r="J89" s="66" t="str">
        <f>IF(J12="","",J12)</f>
        <v>11. 3. 2021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110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272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273</v>
      </c>
      <c r="E99" s="157"/>
      <c r="F99" s="157"/>
      <c r="G99" s="157"/>
      <c r="H99" s="157"/>
      <c r="I99" s="157"/>
      <c r="J99" s="158">
        <f>J189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858</v>
      </c>
      <c r="E100" s="157"/>
      <c r="F100" s="157"/>
      <c r="G100" s="157"/>
      <c r="H100" s="157"/>
      <c r="I100" s="157"/>
      <c r="J100" s="158">
        <f>J201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274</v>
      </c>
      <c r="E101" s="157"/>
      <c r="F101" s="157"/>
      <c r="G101" s="157"/>
      <c r="H101" s="157"/>
      <c r="I101" s="157"/>
      <c r="J101" s="158">
        <f>J205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276</v>
      </c>
      <c r="E102" s="157"/>
      <c r="F102" s="157"/>
      <c r="G102" s="157"/>
      <c r="H102" s="157"/>
      <c r="I102" s="157"/>
      <c r="J102" s="158">
        <f>J209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277</v>
      </c>
      <c r="E103" s="157"/>
      <c r="F103" s="157"/>
      <c r="G103" s="157"/>
      <c r="H103" s="157"/>
      <c r="I103" s="157"/>
      <c r="J103" s="158">
        <f>J226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279</v>
      </c>
      <c r="E104" s="157"/>
      <c r="F104" s="157"/>
      <c r="G104" s="157"/>
      <c r="H104" s="157"/>
      <c r="I104" s="157"/>
      <c r="J104" s="158">
        <f>J231</f>
        <v>0</v>
      </c>
      <c r="K104" s="155"/>
      <c r="L104" s="15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6" t="str">
        <f>E7</f>
        <v>Rekonstrukce ul. Chrjukinova, Ostrava-Zábřeh – 1. ETAPA</v>
      </c>
      <c r="F114" s="317"/>
      <c r="G114" s="317"/>
      <c r="H114" s="31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105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8" t="str">
        <f>E9</f>
        <v xml:space="preserve">003 - SO 302 DEŠŤOVÁ KANALIZACE </v>
      </c>
      <c r="F116" s="318"/>
      <c r="G116" s="318"/>
      <c r="H116" s="31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ul. Chrjukinova</v>
      </c>
      <c r="G118" s="36"/>
      <c r="H118" s="36"/>
      <c r="I118" s="29" t="s">
        <v>22</v>
      </c>
      <c r="J118" s="66" t="str">
        <f>IF(J12="","",J12)</f>
        <v>11. 3. 2021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>Městský obvod Ostrava – Jih</v>
      </c>
      <c r="G120" s="36"/>
      <c r="H120" s="36"/>
      <c r="I120" s="29" t="s">
        <v>30</v>
      </c>
      <c r="J120" s="32" t="str">
        <f>E21</f>
        <v>Ing.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>Ing. 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115</v>
      </c>
      <c r="D123" s="163" t="s">
        <v>60</v>
      </c>
      <c r="E123" s="163" t="s">
        <v>56</v>
      </c>
      <c r="F123" s="163" t="s">
        <v>57</v>
      </c>
      <c r="G123" s="163" t="s">
        <v>116</v>
      </c>
      <c r="H123" s="163" t="s">
        <v>117</v>
      </c>
      <c r="I123" s="163" t="s">
        <v>118</v>
      </c>
      <c r="J123" s="164" t="s">
        <v>109</v>
      </c>
      <c r="K123" s="165" t="s">
        <v>119</v>
      </c>
      <c r="L123" s="166"/>
      <c r="M123" s="75" t="s">
        <v>1</v>
      </c>
      <c r="N123" s="76" t="s">
        <v>39</v>
      </c>
      <c r="O123" s="76" t="s">
        <v>120</v>
      </c>
      <c r="P123" s="76" t="s">
        <v>121</v>
      </c>
      <c r="Q123" s="76" t="s">
        <v>122</v>
      </c>
      <c r="R123" s="76" t="s">
        <v>123</v>
      </c>
      <c r="S123" s="76" t="s">
        <v>124</v>
      </c>
      <c r="T123" s="77" t="s">
        <v>125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126</v>
      </c>
      <c r="D124" s="36"/>
      <c r="E124" s="36"/>
      <c r="F124" s="36"/>
      <c r="G124" s="36"/>
      <c r="H124" s="36"/>
      <c r="I124" s="36"/>
      <c r="J124" s="167">
        <f>BK124</f>
        <v>0</v>
      </c>
      <c r="K124" s="36"/>
      <c r="L124" s="39"/>
      <c r="M124" s="78"/>
      <c r="N124" s="168"/>
      <c r="O124" s="79"/>
      <c r="P124" s="169">
        <f>P125</f>
        <v>0</v>
      </c>
      <c r="Q124" s="79"/>
      <c r="R124" s="169">
        <f>R125</f>
        <v>99.075540990000007</v>
      </c>
      <c r="S124" s="79"/>
      <c r="T124" s="17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74</v>
      </c>
      <c r="AU124" s="17" t="s">
        <v>111</v>
      </c>
      <c r="BK124" s="171">
        <f>BK125</f>
        <v>0</v>
      </c>
    </row>
    <row r="125" spans="1:65" s="12" customFormat="1" ht="25.9" customHeight="1">
      <c r="B125" s="172"/>
      <c r="C125" s="173"/>
      <c r="D125" s="174" t="s">
        <v>74</v>
      </c>
      <c r="E125" s="175" t="s">
        <v>127</v>
      </c>
      <c r="F125" s="175" t="s">
        <v>128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P126+P189+P201+P205+P209+P226+P231</f>
        <v>0</v>
      </c>
      <c r="Q125" s="180"/>
      <c r="R125" s="181">
        <f>R126+R189+R201+R205+R209+R226+R231</f>
        <v>99.075540990000007</v>
      </c>
      <c r="S125" s="180"/>
      <c r="T125" s="182">
        <f>T126+T189+T201+T205+T209+T226+T231</f>
        <v>0</v>
      </c>
      <c r="AR125" s="183" t="s">
        <v>83</v>
      </c>
      <c r="AT125" s="184" t="s">
        <v>74</v>
      </c>
      <c r="AU125" s="184" t="s">
        <v>75</v>
      </c>
      <c r="AY125" s="183" t="s">
        <v>130</v>
      </c>
      <c r="BK125" s="185">
        <f>BK126+BK189+BK201+BK205+BK209+BK226+BK231</f>
        <v>0</v>
      </c>
    </row>
    <row r="126" spans="1:65" s="12" customFormat="1" ht="22.9" customHeight="1">
      <c r="B126" s="172"/>
      <c r="C126" s="173"/>
      <c r="D126" s="174" t="s">
        <v>74</v>
      </c>
      <c r="E126" s="186" t="s">
        <v>83</v>
      </c>
      <c r="F126" s="186" t="s">
        <v>282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SUM(P127:P188)</f>
        <v>0</v>
      </c>
      <c r="Q126" s="180"/>
      <c r="R126" s="181">
        <f>SUM(R127:R188)</f>
        <v>93.768318550000004</v>
      </c>
      <c r="S126" s="180"/>
      <c r="T126" s="182">
        <f>SUM(T127:T188)</f>
        <v>0</v>
      </c>
      <c r="AR126" s="183" t="s">
        <v>83</v>
      </c>
      <c r="AT126" s="184" t="s">
        <v>74</v>
      </c>
      <c r="AU126" s="184" t="s">
        <v>83</v>
      </c>
      <c r="AY126" s="183" t="s">
        <v>130</v>
      </c>
      <c r="BK126" s="185">
        <f>SUM(BK127:BK188)</f>
        <v>0</v>
      </c>
    </row>
    <row r="127" spans="1:65" s="2" customFormat="1" ht="24.2" customHeight="1">
      <c r="A127" s="34"/>
      <c r="B127" s="35"/>
      <c r="C127" s="236" t="s">
        <v>83</v>
      </c>
      <c r="D127" s="236" t="s">
        <v>214</v>
      </c>
      <c r="E127" s="237" t="s">
        <v>1071</v>
      </c>
      <c r="F127" s="238" t="s">
        <v>1072</v>
      </c>
      <c r="G127" s="239" t="s">
        <v>245</v>
      </c>
      <c r="H127" s="240">
        <v>12.6</v>
      </c>
      <c r="I127" s="241"/>
      <c r="J127" s="242">
        <f>ROUND(I127*H127,2)</f>
        <v>0</v>
      </c>
      <c r="K127" s="243"/>
      <c r="L127" s="39"/>
      <c r="M127" s="244" t="s">
        <v>1</v>
      </c>
      <c r="N127" s="245" t="s">
        <v>40</v>
      </c>
      <c r="O127" s="7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136</v>
      </c>
      <c r="AT127" s="201" t="s">
        <v>214</v>
      </c>
      <c r="AU127" s="201" t="s">
        <v>85</v>
      </c>
      <c r="AY127" s="17" t="s">
        <v>130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136</v>
      </c>
      <c r="BM127" s="201" t="s">
        <v>1073</v>
      </c>
    </row>
    <row r="128" spans="1:65" s="13" customFormat="1" ht="11.25">
      <c r="B128" s="203"/>
      <c r="C128" s="204"/>
      <c r="D128" s="205" t="s">
        <v>167</v>
      </c>
      <c r="E128" s="206" t="s">
        <v>1</v>
      </c>
      <c r="F128" s="207" t="s">
        <v>1074</v>
      </c>
      <c r="G128" s="204"/>
      <c r="H128" s="206" t="s">
        <v>1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167</v>
      </c>
      <c r="AU128" s="213" t="s">
        <v>85</v>
      </c>
      <c r="AV128" s="13" t="s">
        <v>83</v>
      </c>
      <c r="AW128" s="13" t="s">
        <v>32</v>
      </c>
      <c r="AX128" s="13" t="s">
        <v>75</v>
      </c>
      <c r="AY128" s="213" t="s">
        <v>130</v>
      </c>
    </row>
    <row r="129" spans="1:65" s="14" customFormat="1" ht="11.25">
      <c r="B129" s="214"/>
      <c r="C129" s="215"/>
      <c r="D129" s="205" t="s">
        <v>167</v>
      </c>
      <c r="E129" s="216" t="s">
        <v>1</v>
      </c>
      <c r="F129" s="217" t="s">
        <v>1075</v>
      </c>
      <c r="G129" s="215"/>
      <c r="H129" s="218">
        <v>12.6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167</v>
      </c>
      <c r="AU129" s="224" t="s">
        <v>85</v>
      </c>
      <c r="AV129" s="14" t="s">
        <v>85</v>
      </c>
      <c r="AW129" s="14" t="s">
        <v>32</v>
      </c>
      <c r="AX129" s="14" t="s">
        <v>75</v>
      </c>
      <c r="AY129" s="224" t="s">
        <v>130</v>
      </c>
    </row>
    <row r="130" spans="1:65" s="15" customFormat="1" ht="11.25">
      <c r="B130" s="225"/>
      <c r="C130" s="226"/>
      <c r="D130" s="205" t="s">
        <v>167</v>
      </c>
      <c r="E130" s="227" t="s">
        <v>1059</v>
      </c>
      <c r="F130" s="228" t="s">
        <v>170</v>
      </c>
      <c r="G130" s="226"/>
      <c r="H130" s="229">
        <v>12.6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167</v>
      </c>
      <c r="AU130" s="235" t="s">
        <v>85</v>
      </c>
      <c r="AV130" s="15" t="s">
        <v>136</v>
      </c>
      <c r="AW130" s="15" t="s">
        <v>32</v>
      </c>
      <c r="AX130" s="15" t="s">
        <v>83</v>
      </c>
      <c r="AY130" s="235" t="s">
        <v>130</v>
      </c>
    </row>
    <row r="131" spans="1:65" s="2" customFormat="1" ht="24.2" customHeight="1">
      <c r="A131" s="34"/>
      <c r="B131" s="35"/>
      <c r="C131" s="236" t="s">
        <v>85</v>
      </c>
      <c r="D131" s="236" t="s">
        <v>214</v>
      </c>
      <c r="E131" s="237" t="s">
        <v>1076</v>
      </c>
      <c r="F131" s="238" t="s">
        <v>1077</v>
      </c>
      <c r="G131" s="239" t="s">
        <v>245</v>
      </c>
      <c r="H131" s="240">
        <v>12.6</v>
      </c>
      <c r="I131" s="241"/>
      <c r="J131" s="242">
        <f>ROUND(I131*H131,2)</f>
        <v>0</v>
      </c>
      <c r="K131" s="243"/>
      <c r="L131" s="39"/>
      <c r="M131" s="244" t="s">
        <v>1</v>
      </c>
      <c r="N131" s="245" t="s">
        <v>40</v>
      </c>
      <c r="O131" s="71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1" t="s">
        <v>136</v>
      </c>
      <c r="AT131" s="201" t="s">
        <v>214</v>
      </c>
      <c r="AU131" s="201" t="s">
        <v>85</v>
      </c>
      <c r="AY131" s="17" t="s">
        <v>130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7" t="s">
        <v>83</v>
      </c>
      <c r="BK131" s="202">
        <f>ROUND(I131*H131,2)</f>
        <v>0</v>
      </c>
      <c r="BL131" s="17" t="s">
        <v>136</v>
      </c>
      <c r="BM131" s="201" t="s">
        <v>1078</v>
      </c>
    </row>
    <row r="132" spans="1:65" s="14" customFormat="1" ht="11.25">
      <c r="B132" s="214"/>
      <c r="C132" s="215"/>
      <c r="D132" s="205" t="s">
        <v>167</v>
      </c>
      <c r="E132" s="216" t="s">
        <v>1</v>
      </c>
      <c r="F132" s="217" t="s">
        <v>1059</v>
      </c>
      <c r="G132" s="215"/>
      <c r="H132" s="218">
        <v>12.6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167</v>
      </c>
      <c r="AU132" s="224" t="s">
        <v>85</v>
      </c>
      <c r="AV132" s="14" t="s">
        <v>85</v>
      </c>
      <c r="AW132" s="14" t="s">
        <v>32</v>
      </c>
      <c r="AX132" s="14" t="s">
        <v>75</v>
      </c>
      <c r="AY132" s="224" t="s">
        <v>130</v>
      </c>
    </row>
    <row r="133" spans="1:65" s="15" customFormat="1" ht="11.25">
      <c r="B133" s="225"/>
      <c r="C133" s="226"/>
      <c r="D133" s="205" t="s">
        <v>167</v>
      </c>
      <c r="E133" s="227" t="s">
        <v>1</v>
      </c>
      <c r="F133" s="228" t="s">
        <v>170</v>
      </c>
      <c r="G133" s="226"/>
      <c r="H133" s="229">
        <v>12.6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167</v>
      </c>
      <c r="AU133" s="235" t="s">
        <v>85</v>
      </c>
      <c r="AV133" s="15" t="s">
        <v>136</v>
      </c>
      <c r="AW133" s="15" t="s">
        <v>32</v>
      </c>
      <c r="AX133" s="15" t="s">
        <v>83</v>
      </c>
      <c r="AY133" s="235" t="s">
        <v>130</v>
      </c>
    </row>
    <row r="134" spans="1:65" s="2" customFormat="1" ht="24.2" customHeight="1">
      <c r="A134" s="34"/>
      <c r="B134" s="35"/>
      <c r="C134" s="236" t="s">
        <v>140</v>
      </c>
      <c r="D134" s="236" t="s">
        <v>214</v>
      </c>
      <c r="E134" s="237" t="s">
        <v>1079</v>
      </c>
      <c r="F134" s="238" t="s">
        <v>1080</v>
      </c>
      <c r="G134" s="239" t="s">
        <v>245</v>
      </c>
      <c r="H134" s="240">
        <v>38.747</v>
      </c>
      <c r="I134" s="241"/>
      <c r="J134" s="242">
        <f>ROUND(I134*H134,2)</f>
        <v>0</v>
      </c>
      <c r="K134" s="243"/>
      <c r="L134" s="39"/>
      <c r="M134" s="244" t="s">
        <v>1</v>
      </c>
      <c r="N134" s="245" t="s">
        <v>40</v>
      </c>
      <c r="O134" s="7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136</v>
      </c>
      <c r="AT134" s="201" t="s">
        <v>214</v>
      </c>
      <c r="AU134" s="201" t="s">
        <v>85</v>
      </c>
      <c r="AY134" s="17" t="s">
        <v>130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83</v>
      </c>
      <c r="BK134" s="202">
        <f>ROUND(I134*H134,2)</f>
        <v>0</v>
      </c>
      <c r="BL134" s="17" t="s">
        <v>136</v>
      </c>
      <c r="BM134" s="201" t="s">
        <v>1081</v>
      </c>
    </row>
    <row r="135" spans="1:65" s="13" customFormat="1" ht="11.25">
      <c r="B135" s="203"/>
      <c r="C135" s="204"/>
      <c r="D135" s="205" t="s">
        <v>167</v>
      </c>
      <c r="E135" s="206" t="s">
        <v>1</v>
      </c>
      <c r="F135" s="207" t="s">
        <v>1082</v>
      </c>
      <c r="G135" s="204"/>
      <c r="H135" s="206" t="s">
        <v>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167</v>
      </c>
      <c r="AU135" s="213" t="s">
        <v>85</v>
      </c>
      <c r="AV135" s="13" t="s">
        <v>83</v>
      </c>
      <c r="AW135" s="13" t="s">
        <v>32</v>
      </c>
      <c r="AX135" s="13" t="s">
        <v>75</v>
      </c>
      <c r="AY135" s="213" t="s">
        <v>130</v>
      </c>
    </row>
    <row r="136" spans="1:65" s="14" customFormat="1" ht="11.25">
      <c r="B136" s="214"/>
      <c r="C136" s="215"/>
      <c r="D136" s="205" t="s">
        <v>167</v>
      </c>
      <c r="E136" s="216" t="s">
        <v>257</v>
      </c>
      <c r="F136" s="217" t="s">
        <v>1083</v>
      </c>
      <c r="G136" s="215"/>
      <c r="H136" s="218">
        <v>38.747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167</v>
      </c>
      <c r="AU136" s="224" t="s">
        <v>85</v>
      </c>
      <c r="AV136" s="14" t="s">
        <v>85</v>
      </c>
      <c r="AW136" s="14" t="s">
        <v>32</v>
      </c>
      <c r="AX136" s="14" t="s">
        <v>83</v>
      </c>
      <c r="AY136" s="224" t="s">
        <v>130</v>
      </c>
    </row>
    <row r="137" spans="1:65" s="2" customFormat="1" ht="24.2" customHeight="1">
      <c r="A137" s="34"/>
      <c r="B137" s="35"/>
      <c r="C137" s="236" t="s">
        <v>136</v>
      </c>
      <c r="D137" s="236" t="s">
        <v>214</v>
      </c>
      <c r="E137" s="237" t="s">
        <v>879</v>
      </c>
      <c r="F137" s="238" t="s">
        <v>880</v>
      </c>
      <c r="G137" s="239" t="s">
        <v>245</v>
      </c>
      <c r="H137" s="240">
        <v>38.747</v>
      </c>
      <c r="I137" s="241"/>
      <c r="J137" s="242">
        <f>ROUND(I137*H137,2)</f>
        <v>0</v>
      </c>
      <c r="K137" s="243"/>
      <c r="L137" s="39"/>
      <c r="M137" s="244" t="s">
        <v>1</v>
      </c>
      <c r="N137" s="245" t="s">
        <v>40</v>
      </c>
      <c r="O137" s="7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136</v>
      </c>
      <c r="AT137" s="201" t="s">
        <v>214</v>
      </c>
      <c r="AU137" s="201" t="s">
        <v>85</v>
      </c>
      <c r="AY137" s="17" t="s">
        <v>130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83</v>
      </c>
      <c r="BK137" s="202">
        <f>ROUND(I137*H137,2)</f>
        <v>0</v>
      </c>
      <c r="BL137" s="17" t="s">
        <v>136</v>
      </c>
      <c r="BM137" s="201" t="s">
        <v>1084</v>
      </c>
    </row>
    <row r="138" spans="1:65" s="14" customFormat="1" ht="11.25">
      <c r="B138" s="214"/>
      <c r="C138" s="215"/>
      <c r="D138" s="205" t="s">
        <v>167</v>
      </c>
      <c r="E138" s="216" t="s">
        <v>1</v>
      </c>
      <c r="F138" s="217" t="s">
        <v>257</v>
      </c>
      <c r="G138" s="215"/>
      <c r="H138" s="218">
        <v>38.747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167</v>
      </c>
      <c r="AU138" s="224" t="s">
        <v>85</v>
      </c>
      <c r="AV138" s="14" t="s">
        <v>85</v>
      </c>
      <c r="AW138" s="14" t="s">
        <v>32</v>
      </c>
      <c r="AX138" s="14" t="s">
        <v>83</v>
      </c>
      <c r="AY138" s="224" t="s">
        <v>130</v>
      </c>
    </row>
    <row r="139" spans="1:65" s="2" customFormat="1" ht="21.75" customHeight="1">
      <c r="A139" s="34"/>
      <c r="B139" s="35"/>
      <c r="C139" s="236" t="s">
        <v>129</v>
      </c>
      <c r="D139" s="236" t="s">
        <v>214</v>
      </c>
      <c r="E139" s="237" t="s">
        <v>882</v>
      </c>
      <c r="F139" s="238" t="s">
        <v>883</v>
      </c>
      <c r="G139" s="239" t="s">
        <v>227</v>
      </c>
      <c r="H139" s="240">
        <v>89.802999999999997</v>
      </c>
      <c r="I139" s="241"/>
      <c r="J139" s="242">
        <f>ROUND(I139*H139,2)</f>
        <v>0</v>
      </c>
      <c r="K139" s="243"/>
      <c r="L139" s="39"/>
      <c r="M139" s="244" t="s">
        <v>1</v>
      </c>
      <c r="N139" s="245" t="s">
        <v>40</v>
      </c>
      <c r="O139" s="71"/>
      <c r="P139" s="199">
        <f>O139*H139</f>
        <v>0</v>
      </c>
      <c r="Q139" s="199">
        <v>8.4999999999999995E-4</v>
      </c>
      <c r="R139" s="199">
        <f>Q139*H139</f>
        <v>7.6332549999999999E-2</v>
      </c>
      <c r="S139" s="199">
        <v>0</v>
      </c>
      <c r="T139" s="20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136</v>
      </c>
      <c r="AT139" s="201" t="s">
        <v>214</v>
      </c>
      <c r="AU139" s="201" t="s">
        <v>85</v>
      </c>
      <c r="AY139" s="17" t="s">
        <v>130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" t="s">
        <v>83</v>
      </c>
      <c r="BK139" s="202">
        <f>ROUND(I139*H139,2)</f>
        <v>0</v>
      </c>
      <c r="BL139" s="17" t="s">
        <v>136</v>
      </c>
      <c r="BM139" s="201" t="s">
        <v>1085</v>
      </c>
    </row>
    <row r="140" spans="1:65" s="13" customFormat="1" ht="11.25">
      <c r="B140" s="203"/>
      <c r="C140" s="204"/>
      <c r="D140" s="205" t="s">
        <v>167</v>
      </c>
      <c r="E140" s="206" t="s">
        <v>1</v>
      </c>
      <c r="F140" s="207" t="s">
        <v>1086</v>
      </c>
      <c r="G140" s="204"/>
      <c r="H140" s="206" t="s">
        <v>1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167</v>
      </c>
      <c r="AU140" s="213" t="s">
        <v>85</v>
      </c>
      <c r="AV140" s="13" t="s">
        <v>83</v>
      </c>
      <c r="AW140" s="13" t="s">
        <v>32</v>
      </c>
      <c r="AX140" s="13" t="s">
        <v>75</v>
      </c>
      <c r="AY140" s="213" t="s">
        <v>130</v>
      </c>
    </row>
    <row r="141" spans="1:65" s="13" customFormat="1" ht="11.25">
      <c r="B141" s="203"/>
      <c r="C141" s="204"/>
      <c r="D141" s="205" t="s">
        <v>167</v>
      </c>
      <c r="E141" s="206" t="s">
        <v>1</v>
      </c>
      <c r="F141" s="207" t="s">
        <v>1087</v>
      </c>
      <c r="G141" s="204"/>
      <c r="H141" s="206" t="s">
        <v>1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167</v>
      </c>
      <c r="AU141" s="213" t="s">
        <v>85</v>
      </c>
      <c r="AV141" s="13" t="s">
        <v>83</v>
      </c>
      <c r="AW141" s="13" t="s">
        <v>32</v>
      </c>
      <c r="AX141" s="13" t="s">
        <v>75</v>
      </c>
      <c r="AY141" s="213" t="s">
        <v>130</v>
      </c>
    </row>
    <row r="142" spans="1:65" s="14" customFormat="1" ht="11.25">
      <c r="B142" s="214"/>
      <c r="C142" s="215"/>
      <c r="D142" s="205" t="s">
        <v>167</v>
      </c>
      <c r="E142" s="216" t="s">
        <v>886</v>
      </c>
      <c r="F142" s="217" t="s">
        <v>1088</v>
      </c>
      <c r="G142" s="215"/>
      <c r="H142" s="218">
        <v>73.802999999999997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167</v>
      </c>
      <c r="AU142" s="224" t="s">
        <v>85</v>
      </c>
      <c r="AV142" s="14" t="s">
        <v>85</v>
      </c>
      <c r="AW142" s="14" t="s">
        <v>32</v>
      </c>
      <c r="AX142" s="14" t="s">
        <v>75</v>
      </c>
      <c r="AY142" s="224" t="s">
        <v>130</v>
      </c>
    </row>
    <row r="143" spans="1:65" s="13" customFormat="1" ht="11.25">
      <c r="B143" s="203"/>
      <c r="C143" s="204"/>
      <c r="D143" s="205" t="s">
        <v>167</v>
      </c>
      <c r="E143" s="206" t="s">
        <v>1</v>
      </c>
      <c r="F143" s="207" t="s">
        <v>1089</v>
      </c>
      <c r="G143" s="204"/>
      <c r="H143" s="206" t="s">
        <v>1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167</v>
      </c>
      <c r="AU143" s="213" t="s">
        <v>85</v>
      </c>
      <c r="AV143" s="13" t="s">
        <v>83</v>
      </c>
      <c r="AW143" s="13" t="s">
        <v>32</v>
      </c>
      <c r="AX143" s="13" t="s">
        <v>75</v>
      </c>
      <c r="AY143" s="213" t="s">
        <v>130</v>
      </c>
    </row>
    <row r="144" spans="1:65" s="14" customFormat="1" ht="11.25">
      <c r="B144" s="214"/>
      <c r="C144" s="215"/>
      <c r="D144" s="205" t="s">
        <v>167</v>
      </c>
      <c r="E144" s="216" t="s">
        <v>1</v>
      </c>
      <c r="F144" s="217" t="s">
        <v>1090</v>
      </c>
      <c r="G144" s="215"/>
      <c r="H144" s="218">
        <v>16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167</v>
      </c>
      <c r="AU144" s="224" t="s">
        <v>85</v>
      </c>
      <c r="AV144" s="14" t="s">
        <v>85</v>
      </c>
      <c r="AW144" s="14" t="s">
        <v>32</v>
      </c>
      <c r="AX144" s="14" t="s">
        <v>75</v>
      </c>
      <c r="AY144" s="224" t="s">
        <v>130</v>
      </c>
    </row>
    <row r="145" spans="1:65" s="15" customFormat="1" ht="11.25">
      <c r="B145" s="225"/>
      <c r="C145" s="226"/>
      <c r="D145" s="205" t="s">
        <v>167</v>
      </c>
      <c r="E145" s="227" t="s">
        <v>844</v>
      </c>
      <c r="F145" s="228" t="s">
        <v>170</v>
      </c>
      <c r="G145" s="226"/>
      <c r="H145" s="229">
        <v>89.802999999999997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167</v>
      </c>
      <c r="AU145" s="235" t="s">
        <v>85</v>
      </c>
      <c r="AV145" s="15" t="s">
        <v>136</v>
      </c>
      <c r="AW145" s="15" t="s">
        <v>32</v>
      </c>
      <c r="AX145" s="15" t="s">
        <v>83</v>
      </c>
      <c r="AY145" s="235" t="s">
        <v>130</v>
      </c>
    </row>
    <row r="146" spans="1:65" s="2" customFormat="1" ht="21.75" customHeight="1">
      <c r="A146" s="34"/>
      <c r="B146" s="35"/>
      <c r="C146" s="236" t="s">
        <v>148</v>
      </c>
      <c r="D146" s="236" t="s">
        <v>214</v>
      </c>
      <c r="E146" s="237" t="s">
        <v>1091</v>
      </c>
      <c r="F146" s="238" t="s">
        <v>1092</v>
      </c>
      <c r="G146" s="239" t="s">
        <v>227</v>
      </c>
      <c r="H146" s="240">
        <v>29.4</v>
      </c>
      <c r="I146" s="241"/>
      <c r="J146" s="242">
        <f>ROUND(I146*H146,2)</f>
        <v>0</v>
      </c>
      <c r="K146" s="243"/>
      <c r="L146" s="39"/>
      <c r="M146" s="244" t="s">
        <v>1</v>
      </c>
      <c r="N146" s="245" t="s">
        <v>40</v>
      </c>
      <c r="O146" s="71"/>
      <c r="P146" s="199">
        <f>O146*H146</f>
        <v>0</v>
      </c>
      <c r="Q146" s="199">
        <v>1.1900000000000001E-3</v>
      </c>
      <c r="R146" s="199">
        <f>Q146*H146</f>
        <v>3.4986000000000003E-2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136</v>
      </c>
      <c r="AT146" s="201" t="s">
        <v>214</v>
      </c>
      <c r="AU146" s="201" t="s">
        <v>85</v>
      </c>
      <c r="AY146" s="17" t="s">
        <v>130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83</v>
      </c>
      <c r="BK146" s="202">
        <f>ROUND(I146*H146,2)</f>
        <v>0</v>
      </c>
      <c r="BL146" s="17" t="s">
        <v>136</v>
      </c>
      <c r="BM146" s="201" t="s">
        <v>1093</v>
      </c>
    </row>
    <row r="147" spans="1:65" s="13" customFormat="1" ht="11.25">
      <c r="B147" s="203"/>
      <c r="C147" s="204"/>
      <c r="D147" s="205" t="s">
        <v>167</v>
      </c>
      <c r="E147" s="206" t="s">
        <v>1</v>
      </c>
      <c r="F147" s="207" t="s">
        <v>1074</v>
      </c>
      <c r="G147" s="204"/>
      <c r="H147" s="206" t="s">
        <v>1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167</v>
      </c>
      <c r="AU147" s="213" t="s">
        <v>85</v>
      </c>
      <c r="AV147" s="13" t="s">
        <v>83</v>
      </c>
      <c r="AW147" s="13" t="s">
        <v>32</v>
      </c>
      <c r="AX147" s="13" t="s">
        <v>75</v>
      </c>
      <c r="AY147" s="213" t="s">
        <v>130</v>
      </c>
    </row>
    <row r="148" spans="1:65" s="14" customFormat="1" ht="11.25">
      <c r="B148" s="214"/>
      <c r="C148" s="215"/>
      <c r="D148" s="205" t="s">
        <v>167</v>
      </c>
      <c r="E148" s="216" t="s">
        <v>1</v>
      </c>
      <c r="F148" s="217" t="s">
        <v>1094</v>
      </c>
      <c r="G148" s="215"/>
      <c r="H148" s="218">
        <v>29.4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167</v>
      </c>
      <c r="AU148" s="224" t="s">
        <v>85</v>
      </c>
      <c r="AV148" s="14" t="s">
        <v>85</v>
      </c>
      <c r="AW148" s="14" t="s">
        <v>32</v>
      </c>
      <c r="AX148" s="14" t="s">
        <v>83</v>
      </c>
      <c r="AY148" s="224" t="s">
        <v>130</v>
      </c>
    </row>
    <row r="149" spans="1:65" s="2" customFormat="1" ht="24.2" customHeight="1">
      <c r="A149" s="34"/>
      <c r="B149" s="35"/>
      <c r="C149" s="236" t="s">
        <v>151</v>
      </c>
      <c r="D149" s="236" t="s">
        <v>214</v>
      </c>
      <c r="E149" s="237" t="s">
        <v>890</v>
      </c>
      <c r="F149" s="238" t="s">
        <v>891</v>
      </c>
      <c r="G149" s="239" t="s">
        <v>227</v>
      </c>
      <c r="H149" s="240">
        <v>89.802999999999997</v>
      </c>
      <c r="I149" s="241"/>
      <c r="J149" s="242">
        <f>ROUND(I149*H149,2)</f>
        <v>0</v>
      </c>
      <c r="K149" s="243"/>
      <c r="L149" s="39"/>
      <c r="M149" s="244" t="s">
        <v>1</v>
      </c>
      <c r="N149" s="245" t="s">
        <v>40</v>
      </c>
      <c r="O149" s="7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136</v>
      </c>
      <c r="AT149" s="201" t="s">
        <v>214</v>
      </c>
      <c r="AU149" s="201" t="s">
        <v>85</v>
      </c>
      <c r="AY149" s="17" t="s">
        <v>130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" t="s">
        <v>83</v>
      </c>
      <c r="BK149" s="202">
        <f>ROUND(I149*H149,2)</f>
        <v>0</v>
      </c>
      <c r="BL149" s="17" t="s">
        <v>136</v>
      </c>
      <c r="BM149" s="201" t="s">
        <v>1095</v>
      </c>
    </row>
    <row r="150" spans="1:65" s="14" customFormat="1" ht="11.25">
      <c r="B150" s="214"/>
      <c r="C150" s="215"/>
      <c r="D150" s="205" t="s">
        <v>167</v>
      </c>
      <c r="E150" s="216" t="s">
        <v>1</v>
      </c>
      <c r="F150" s="217" t="s">
        <v>844</v>
      </c>
      <c r="G150" s="215"/>
      <c r="H150" s="218">
        <v>89.802999999999997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167</v>
      </c>
      <c r="AU150" s="224" t="s">
        <v>85</v>
      </c>
      <c r="AV150" s="14" t="s">
        <v>85</v>
      </c>
      <c r="AW150" s="14" t="s">
        <v>32</v>
      </c>
      <c r="AX150" s="14" t="s">
        <v>75</v>
      </c>
      <c r="AY150" s="224" t="s">
        <v>130</v>
      </c>
    </row>
    <row r="151" spans="1:65" s="15" customFormat="1" ht="11.25">
      <c r="B151" s="225"/>
      <c r="C151" s="226"/>
      <c r="D151" s="205" t="s">
        <v>167</v>
      </c>
      <c r="E151" s="227" t="s">
        <v>1</v>
      </c>
      <c r="F151" s="228" t="s">
        <v>170</v>
      </c>
      <c r="G151" s="226"/>
      <c r="H151" s="229">
        <v>89.802999999999997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167</v>
      </c>
      <c r="AU151" s="235" t="s">
        <v>85</v>
      </c>
      <c r="AV151" s="15" t="s">
        <v>136</v>
      </c>
      <c r="AW151" s="15" t="s">
        <v>32</v>
      </c>
      <c r="AX151" s="15" t="s">
        <v>83</v>
      </c>
      <c r="AY151" s="235" t="s">
        <v>130</v>
      </c>
    </row>
    <row r="152" spans="1:65" s="2" customFormat="1" ht="24.2" customHeight="1">
      <c r="A152" s="34"/>
      <c r="B152" s="35"/>
      <c r="C152" s="236" t="s">
        <v>135</v>
      </c>
      <c r="D152" s="236" t="s">
        <v>214</v>
      </c>
      <c r="E152" s="237" t="s">
        <v>1096</v>
      </c>
      <c r="F152" s="238" t="s">
        <v>1097</v>
      </c>
      <c r="G152" s="239" t="s">
        <v>227</v>
      </c>
      <c r="H152" s="240">
        <v>29.4</v>
      </c>
      <c r="I152" s="241"/>
      <c r="J152" s="242">
        <f>ROUND(I152*H152,2)</f>
        <v>0</v>
      </c>
      <c r="K152" s="243"/>
      <c r="L152" s="39"/>
      <c r="M152" s="244" t="s">
        <v>1</v>
      </c>
      <c r="N152" s="245" t="s">
        <v>40</v>
      </c>
      <c r="O152" s="71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1" t="s">
        <v>136</v>
      </c>
      <c r="AT152" s="201" t="s">
        <v>214</v>
      </c>
      <c r="AU152" s="201" t="s">
        <v>85</v>
      </c>
      <c r="AY152" s="17" t="s">
        <v>130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" t="s">
        <v>83</v>
      </c>
      <c r="BK152" s="202">
        <f>ROUND(I152*H152,2)</f>
        <v>0</v>
      </c>
      <c r="BL152" s="17" t="s">
        <v>136</v>
      </c>
      <c r="BM152" s="201" t="s">
        <v>1098</v>
      </c>
    </row>
    <row r="153" spans="1:65" s="14" customFormat="1" ht="11.25">
      <c r="B153" s="214"/>
      <c r="C153" s="215"/>
      <c r="D153" s="205" t="s">
        <v>167</v>
      </c>
      <c r="E153" s="216" t="s">
        <v>1</v>
      </c>
      <c r="F153" s="217" t="s">
        <v>1099</v>
      </c>
      <c r="G153" s="215"/>
      <c r="H153" s="218">
        <v>29.4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167</v>
      </c>
      <c r="AU153" s="224" t="s">
        <v>85</v>
      </c>
      <c r="AV153" s="14" t="s">
        <v>85</v>
      </c>
      <c r="AW153" s="14" t="s">
        <v>32</v>
      </c>
      <c r="AX153" s="14" t="s">
        <v>83</v>
      </c>
      <c r="AY153" s="224" t="s">
        <v>130</v>
      </c>
    </row>
    <row r="154" spans="1:65" s="2" customFormat="1" ht="24.2" customHeight="1">
      <c r="A154" s="34"/>
      <c r="B154" s="35"/>
      <c r="C154" s="236" t="s">
        <v>158</v>
      </c>
      <c r="D154" s="236" t="s">
        <v>214</v>
      </c>
      <c r="E154" s="237" t="s">
        <v>893</v>
      </c>
      <c r="F154" s="238" t="s">
        <v>894</v>
      </c>
      <c r="G154" s="239" t="s">
        <v>245</v>
      </c>
      <c r="H154" s="240">
        <v>51.347000000000001</v>
      </c>
      <c r="I154" s="241"/>
      <c r="J154" s="242">
        <f>ROUND(I154*H154,2)</f>
        <v>0</v>
      </c>
      <c r="K154" s="243"/>
      <c r="L154" s="39"/>
      <c r="M154" s="244" t="s">
        <v>1</v>
      </c>
      <c r="N154" s="245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136</v>
      </c>
      <c r="AT154" s="201" t="s">
        <v>214</v>
      </c>
      <c r="AU154" s="201" t="s">
        <v>85</v>
      </c>
      <c r="AY154" s="17" t="s">
        <v>130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136</v>
      </c>
      <c r="BM154" s="201" t="s">
        <v>1100</v>
      </c>
    </row>
    <row r="155" spans="1:65" s="14" customFormat="1" ht="11.25">
      <c r="B155" s="214"/>
      <c r="C155" s="215"/>
      <c r="D155" s="205" t="s">
        <v>167</v>
      </c>
      <c r="E155" s="216" t="s">
        <v>1</v>
      </c>
      <c r="F155" s="217" t="s">
        <v>257</v>
      </c>
      <c r="G155" s="215"/>
      <c r="H155" s="218">
        <v>38.747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167</v>
      </c>
      <c r="AU155" s="224" t="s">
        <v>85</v>
      </c>
      <c r="AV155" s="14" t="s">
        <v>85</v>
      </c>
      <c r="AW155" s="14" t="s">
        <v>32</v>
      </c>
      <c r="AX155" s="14" t="s">
        <v>75</v>
      </c>
      <c r="AY155" s="224" t="s">
        <v>130</v>
      </c>
    </row>
    <row r="156" spans="1:65" s="14" customFormat="1" ht="11.25">
      <c r="B156" s="214"/>
      <c r="C156" s="215"/>
      <c r="D156" s="205" t="s">
        <v>167</v>
      </c>
      <c r="E156" s="216" t="s">
        <v>1</v>
      </c>
      <c r="F156" s="217" t="s">
        <v>1059</v>
      </c>
      <c r="G156" s="215"/>
      <c r="H156" s="218">
        <v>12.6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167</v>
      </c>
      <c r="AU156" s="224" t="s">
        <v>85</v>
      </c>
      <c r="AV156" s="14" t="s">
        <v>85</v>
      </c>
      <c r="AW156" s="14" t="s">
        <v>32</v>
      </c>
      <c r="AX156" s="14" t="s">
        <v>75</v>
      </c>
      <c r="AY156" s="224" t="s">
        <v>130</v>
      </c>
    </row>
    <row r="157" spans="1:65" s="15" customFormat="1" ht="11.25">
      <c r="B157" s="225"/>
      <c r="C157" s="226"/>
      <c r="D157" s="205" t="s">
        <v>167</v>
      </c>
      <c r="E157" s="227" t="s">
        <v>1</v>
      </c>
      <c r="F157" s="228" t="s">
        <v>170</v>
      </c>
      <c r="G157" s="226"/>
      <c r="H157" s="229">
        <v>51.347000000000001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167</v>
      </c>
      <c r="AU157" s="235" t="s">
        <v>85</v>
      </c>
      <c r="AV157" s="15" t="s">
        <v>136</v>
      </c>
      <c r="AW157" s="15" t="s">
        <v>32</v>
      </c>
      <c r="AX157" s="15" t="s">
        <v>83</v>
      </c>
      <c r="AY157" s="235" t="s">
        <v>130</v>
      </c>
    </row>
    <row r="158" spans="1:65" s="2" customFormat="1" ht="24.2" customHeight="1">
      <c r="A158" s="34"/>
      <c r="B158" s="35"/>
      <c r="C158" s="236" t="s">
        <v>162</v>
      </c>
      <c r="D158" s="236" t="s">
        <v>214</v>
      </c>
      <c r="E158" s="237" t="s">
        <v>399</v>
      </c>
      <c r="F158" s="238" t="s">
        <v>400</v>
      </c>
      <c r="G158" s="239" t="s">
        <v>245</v>
      </c>
      <c r="H158" s="240">
        <v>51.347000000000001</v>
      </c>
      <c r="I158" s="241"/>
      <c r="J158" s="242">
        <f>ROUND(I158*H158,2)</f>
        <v>0</v>
      </c>
      <c r="K158" s="243"/>
      <c r="L158" s="39"/>
      <c r="M158" s="244" t="s">
        <v>1</v>
      </c>
      <c r="N158" s="245" t="s">
        <v>40</v>
      </c>
      <c r="O158" s="7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136</v>
      </c>
      <c r="AT158" s="201" t="s">
        <v>214</v>
      </c>
      <c r="AU158" s="201" t="s">
        <v>85</v>
      </c>
      <c r="AY158" s="17" t="s">
        <v>130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136</v>
      </c>
      <c r="BM158" s="201" t="s">
        <v>1101</v>
      </c>
    </row>
    <row r="159" spans="1:65" s="14" customFormat="1" ht="11.25">
      <c r="B159" s="214"/>
      <c r="C159" s="215"/>
      <c r="D159" s="205" t="s">
        <v>167</v>
      </c>
      <c r="E159" s="216" t="s">
        <v>1</v>
      </c>
      <c r="F159" s="217" t="s">
        <v>1102</v>
      </c>
      <c r="G159" s="215"/>
      <c r="H159" s="218">
        <v>51.347000000000001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167</v>
      </c>
      <c r="AU159" s="224" t="s">
        <v>85</v>
      </c>
      <c r="AV159" s="14" t="s">
        <v>85</v>
      </c>
      <c r="AW159" s="14" t="s">
        <v>32</v>
      </c>
      <c r="AX159" s="14" t="s">
        <v>83</v>
      </c>
      <c r="AY159" s="224" t="s">
        <v>130</v>
      </c>
    </row>
    <row r="160" spans="1:65" s="2" customFormat="1" ht="33" customHeight="1">
      <c r="A160" s="34"/>
      <c r="B160" s="35"/>
      <c r="C160" s="236" t="s">
        <v>171</v>
      </c>
      <c r="D160" s="236" t="s">
        <v>214</v>
      </c>
      <c r="E160" s="237" t="s">
        <v>404</v>
      </c>
      <c r="F160" s="238" t="s">
        <v>405</v>
      </c>
      <c r="G160" s="239" t="s">
        <v>245</v>
      </c>
      <c r="H160" s="240">
        <v>770.20500000000004</v>
      </c>
      <c r="I160" s="241"/>
      <c r="J160" s="242">
        <f>ROUND(I160*H160,2)</f>
        <v>0</v>
      </c>
      <c r="K160" s="243"/>
      <c r="L160" s="39"/>
      <c r="M160" s="244" t="s">
        <v>1</v>
      </c>
      <c r="N160" s="245" t="s">
        <v>40</v>
      </c>
      <c r="O160" s="7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136</v>
      </c>
      <c r="AT160" s="201" t="s">
        <v>214</v>
      </c>
      <c r="AU160" s="201" t="s">
        <v>85</v>
      </c>
      <c r="AY160" s="17" t="s">
        <v>130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83</v>
      </c>
      <c r="BK160" s="202">
        <f>ROUND(I160*H160,2)</f>
        <v>0</v>
      </c>
      <c r="BL160" s="17" t="s">
        <v>136</v>
      </c>
      <c r="BM160" s="201" t="s">
        <v>1103</v>
      </c>
    </row>
    <row r="161" spans="1:65" s="14" customFormat="1" ht="11.25">
      <c r="B161" s="214"/>
      <c r="C161" s="215"/>
      <c r="D161" s="205" t="s">
        <v>167</v>
      </c>
      <c r="E161" s="216" t="s">
        <v>1</v>
      </c>
      <c r="F161" s="217" t="s">
        <v>1104</v>
      </c>
      <c r="G161" s="215"/>
      <c r="H161" s="218">
        <v>770.20500000000004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167</v>
      </c>
      <c r="AU161" s="224" t="s">
        <v>85</v>
      </c>
      <c r="AV161" s="14" t="s">
        <v>85</v>
      </c>
      <c r="AW161" s="14" t="s">
        <v>32</v>
      </c>
      <c r="AX161" s="14" t="s">
        <v>83</v>
      </c>
      <c r="AY161" s="224" t="s">
        <v>130</v>
      </c>
    </row>
    <row r="162" spans="1:65" s="2" customFormat="1" ht="21.75" customHeight="1">
      <c r="A162" s="34"/>
      <c r="B162" s="35"/>
      <c r="C162" s="236" t="s">
        <v>175</v>
      </c>
      <c r="D162" s="236" t="s">
        <v>214</v>
      </c>
      <c r="E162" s="237" t="s">
        <v>410</v>
      </c>
      <c r="F162" s="238" t="s">
        <v>411</v>
      </c>
      <c r="G162" s="239" t="s">
        <v>245</v>
      </c>
      <c r="H162" s="240">
        <v>51.347000000000001</v>
      </c>
      <c r="I162" s="241"/>
      <c r="J162" s="242">
        <f>ROUND(I162*H162,2)</f>
        <v>0</v>
      </c>
      <c r="K162" s="243"/>
      <c r="L162" s="39"/>
      <c r="M162" s="244" t="s">
        <v>1</v>
      </c>
      <c r="N162" s="245" t="s">
        <v>40</v>
      </c>
      <c r="O162" s="7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136</v>
      </c>
      <c r="AT162" s="201" t="s">
        <v>214</v>
      </c>
      <c r="AU162" s="201" t="s">
        <v>85</v>
      </c>
      <c r="AY162" s="17" t="s">
        <v>130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" t="s">
        <v>83</v>
      </c>
      <c r="BK162" s="202">
        <f>ROUND(I162*H162,2)</f>
        <v>0</v>
      </c>
      <c r="BL162" s="17" t="s">
        <v>136</v>
      </c>
      <c r="BM162" s="201" t="s">
        <v>1105</v>
      </c>
    </row>
    <row r="163" spans="1:65" s="14" customFormat="1" ht="11.25">
      <c r="B163" s="214"/>
      <c r="C163" s="215"/>
      <c r="D163" s="205" t="s">
        <v>167</v>
      </c>
      <c r="E163" s="216" t="s">
        <v>1</v>
      </c>
      <c r="F163" s="217" t="s">
        <v>1102</v>
      </c>
      <c r="G163" s="215"/>
      <c r="H163" s="218">
        <v>51.347000000000001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167</v>
      </c>
      <c r="AU163" s="224" t="s">
        <v>85</v>
      </c>
      <c r="AV163" s="14" t="s">
        <v>85</v>
      </c>
      <c r="AW163" s="14" t="s">
        <v>32</v>
      </c>
      <c r="AX163" s="14" t="s">
        <v>83</v>
      </c>
      <c r="AY163" s="224" t="s">
        <v>130</v>
      </c>
    </row>
    <row r="164" spans="1:65" s="2" customFormat="1" ht="16.5" customHeight="1">
      <c r="A164" s="34"/>
      <c r="B164" s="35"/>
      <c r="C164" s="236" t="s">
        <v>179</v>
      </c>
      <c r="D164" s="236" t="s">
        <v>214</v>
      </c>
      <c r="E164" s="237" t="s">
        <v>414</v>
      </c>
      <c r="F164" s="238" t="s">
        <v>415</v>
      </c>
      <c r="G164" s="239" t="s">
        <v>245</v>
      </c>
      <c r="H164" s="240">
        <v>51.347000000000001</v>
      </c>
      <c r="I164" s="241"/>
      <c r="J164" s="242">
        <f>ROUND(I164*H164,2)</f>
        <v>0</v>
      </c>
      <c r="K164" s="243"/>
      <c r="L164" s="39"/>
      <c r="M164" s="244" t="s">
        <v>1</v>
      </c>
      <c r="N164" s="245" t="s">
        <v>40</v>
      </c>
      <c r="O164" s="71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136</v>
      </c>
      <c r="AT164" s="201" t="s">
        <v>214</v>
      </c>
      <c r="AU164" s="201" t="s">
        <v>85</v>
      </c>
      <c r="AY164" s="17" t="s">
        <v>130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" t="s">
        <v>83</v>
      </c>
      <c r="BK164" s="202">
        <f>ROUND(I164*H164,2)</f>
        <v>0</v>
      </c>
      <c r="BL164" s="17" t="s">
        <v>136</v>
      </c>
      <c r="BM164" s="201" t="s">
        <v>1106</v>
      </c>
    </row>
    <row r="165" spans="1:65" s="14" customFormat="1" ht="11.25">
      <c r="B165" s="214"/>
      <c r="C165" s="215"/>
      <c r="D165" s="205" t="s">
        <v>167</v>
      </c>
      <c r="E165" s="216" t="s">
        <v>1</v>
      </c>
      <c r="F165" s="217" t="s">
        <v>1102</v>
      </c>
      <c r="G165" s="215"/>
      <c r="H165" s="218">
        <v>51.347000000000001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167</v>
      </c>
      <c r="AU165" s="224" t="s">
        <v>85</v>
      </c>
      <c r="AV165" s="14" t="s">
        <v>85</v>
      </c>
      <c r="AW165" s="14" t="s">
        <v>32</v>
      </c>
      <c r="AX165" s="14" t="s">
        <v>83</v>
      </c>
      <c r="AY165" s="224" t="s">
        <v>130</v>
      </c>
    </row>
    <row r="166" spans="1:65" s="2" customFormat="1" ht="24.2" customHeight="1">
      <c r="A166" s="34"/>
      <c r="B166" s="35"/>
      <c r="C166" s="236" t="s">
        <v>183</v>
      </c>
      <c r="D166" s="236" t="s">
        <v>214</v>
      </c>
      <c r="E166" s="237" t="s">
        <v>418</v>
      </c>
      <c r="F166" s="238" t="s">
        <v>419</v>
      </c>
      <c r="G166" s="239" t="s">
        <v>420</v>
      </c>
      <c r="H166" s="240">
        <v>87.29</v>
      </c>
      <c r="I166" s="241"/>
      <c r="J166" s="242">
        <f>ROUND(I166*H166,2)</f>
        <v>0</v>
      </c>
      <c r="K166" s="243"/>
      <c r="L166" s="39"/>
      <c r="M166" s="244" t="s">
        <v>1</v>
      </c>
      <c r="N166" s="245" t="s">
        <v>40</v>
      </c>
      <c r="O166" s="7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136</v>
      </c>
      <c r="AT166" s="201" t="s">
        <v>214</v>
      </c>
      <c r="AU166" s="201" t="s">
        <v>85</v>
      </c>
      <c r="AY166" s="17" t="s">
        <v>130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83</v>
      </c>
      <c r="BK166" s="202">
        <f>ROUND(I166*H166,2)</f>
        <v>0</v>
      </c>
      <c r="BL166" s="17" t="s">
        <v>136</v>
      </c>
      <c r="BM166" s="201" t="s">
        <v>1107</v>
      </c>
    </row>
    <row r="167" spans="1:65" s="14" customFormat="1" ht="11.25">
      <c r="B167" s="214"/>
      <c r="C167" s="215"/>
      <c r="D167" s="205" t="s">
        <v>167</v>
      </c>
      <c r="E167" s="216" t="s">
        <v>1</v>
      </c>
      <c r="F167" s="217" t="s">
        <v>1108</v>
      </c>
      <c r="G167" s="215"/>
      <c r="H167" s="218">
        <v>87.29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167</v>
      </c>
      <c r="AU167" s="224" t="s">
        <v>85</v>
      </c>
      <c r="AV167" s="14" t="s">
        <v>85</v>
      </c>
      <c r="AW167" s="14" t="s">
        <v>32</v>
      </c>
      <c r="AX167" s="14" t="s">
        <v>83</v>
      </c>
      <c r="AY167" s="224" t="s">
        <v>130</v>
      </c>
    </row>
    <row r="168" spans="1:65" s="2" customFormat="1" ht="21.75" customHeight="1">
      <c r="A168" s="34"/>
      <c r="B168" s="35"/>
      <c r="C168" s="188" t="s">
        <v>8</v>
      </c>
      <c r="D168" s="188" t="s">
        <v>132</v>
      </c>
      <c r="E168" s="189" t="s">
        <v>1109</v>
      </c>
      <c r="F168" s="190" t="s">
        <v>1110</v>
      </c>
      <c r="G168" s="191" t="s">
        <v>420</v>
      </c>
      <c r="H168" s="192">
        <v>18.239999999999998</v>
      </c>
      <c r="I168" s="193"/>
      <c r="J168" s="194">
        <f>ROUND(I168*H168,2)</f>
        <v>0</v>
      </c>
      <c r="K168" s="195"/>
      <c r="L168" s="196"/>
      <c r="M168" s="197" t="s">
        <v>1</v>
      </c>
      <c r="N168" s="198" t="s">
        <v>40</v>
      </c>
      <c r="O168" s="71"/>
      <c r="P168" s="199">
        <f>O168*H168</f>
        <v>0</v>
      </c>
      <c r="Q168" s="199">
        <v>1</v>
      </c>
      <c r="R168" s="199">
        <f>Q168*H168</f>
        <v>18.239999999999998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135</v>
      </c>
      <c r="AT168" s="201" t="s">
        <v>132</v>
      </c>
      <c r="AU168" s="201" t="s">
        <v>85</v>
      </c>
      <c r="AY168" s="17" t="s">
        <v>130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83</v>
      </c>
      <c r="BK168" s="202">
        <f>ROUND(I168*H168,2)</f>
        <v>0</v>
      </c>
      <c r="BL168" s="17" t="s">
        <v>136</v>
      </c>
      <c r="BM168" s="201" t="s">
        <v>1111</v>
      </c>
    </row>
    <row r="169" spans="1:65" s="14" customFormat="1" ht="11.25">
      <c r="B169" s="214"/>
      <c r="C169" s="215"/>
      <c r="D169" s="205" t="s">
        <v>167</v>
      </c>
      <c r="E169" s="216" t="s">
        <v>1</v>
      </c>
      <c r="F169" s="217" t="s">
        <v>1112</v>
      </c>
      <c r="G169" s="215"/>
      <c r="H169" s="218">
        <v>18.239999999999998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167</v>
      </c>
      <c r="AU169" s="224" t="s">
        <v>85</v>
      </c>
      <c r="AV169" s="14" t="s">
        <v>85</v>
      </c>
      <c r="AW169" s="14" t="s">
        <v>32</v>
      </c>
      <c r="AX169" s="14" t="s">
        <v>83</v>
      </c>
      <c r="AY169" s="224" t="s">
        <v>130</v>
      </c>
    </row>
    <row r="170" spans="1:65" s="2" customFormat="1" ht="16.5" customHeight="1">
      <c r="A170" s="34"/>
      <c r="B170" s="35"/>
      <c r="C170" s="188" t="s">
        <v>190</v>
      </c>
      <c r="D170" s="188" t="s">
        <v>132</v>
      </c>
      <c r="E170" s="189" t="s">
        <v>1113</v>
      </c>
      <c r="F170" s="190" t="s">
        <v>1114</v>
      </c>
      <c r="G170" s="191" t="s">
        <v>420</v>
      </c>
      <c r="H170" s="192">
        <v>3</v>
      </c>
      <c r="I170" s="193"/>
      <c r="J170" s="194">
        <f>ROUND(I170*H170,2)</f>
        <v>0</v>
      </c>
      <c r="K170" s="195"/>
      <c r="L170" s="196"/>
      <c r="M170" s="197" t="s">
        <v>1</v>
      </c>
      <c r="N170" s="198" t="s">
        <v>40</v>
      </c>
      <c r="O170" s="71"/>
      <c r="P170" s="199">
        <f>O170*H170</f>
        <v>0</v>
      </c>
      <c r="Q170" s="199">
        <v>1</v>
      </c>
      <c r="R170" s="199">
        <f>Q170*H170</f>
        <v>3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135</v>
      </c>
      <c r="AT170" s="201" t="s">
        <v>132</v>
      </c>
      <c r="AU170" s="201" t="s">
        <v>85</v>
      </c>
      <c r="AY170" s="17" t="s">
        <v>130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83</v>
      </c>
      <c r="BK170" s="202">
        <f>ROUND(I170*H170,2)</f>
        <v>0</v>
      </c>
      <c r="BL170" s="17" t="s">
        <v>136</v>
      </c>
      <c r="BM170" s="201" t="s">
        <v>1115</v>
      </c>
    </row>
    <row r="171" spans="1:65" s="13" customFormat="1" ht="11.25">
      <c r="B171" s="203"/>
      <c r="C171" s="204"/>
      <c r="D171" s="205" t="s">
        <v>167</v>
      </c>
      <c r="E171" s="206" t="s">
        <v>1</v>
      </c>
      <c r="F171" s="207" t="s">
        <v>1074</v>
      </c>
      <c r="G171" s="204"/>
      <c r="H171" s="206" t="s">
        <v>1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167</v>
      </c>
      <c r="AU171" s="213" t="s">
        <v>85</v>
      </c>
      <c r="AV171" s="13" t="s">
        <v>83</v>
      </c>
      <c r="AW171" s="13" t="s">
        <v>32</v>
      </c>
      <c r="AX171" s="13" t="s">
        <v>75</v>
      </c>
      <c r="AY171" s="213" t="s">
        <v>130</v>
      </c>
    </row>
    <row r="172" spans="1:65" s="14" customFormat="1" ht="11.25">
      <c r="B172" s="214"/>
      <c r="C172" s="215"/>
      <c r="D172" s="205" t="s">
        <v>167</v>
      </c>
      <c r="E172" s="216" t="s">
        <v>1</v>
      </c>
      <c r="F172" s="217" t="s">
        <v>1116</v>
      </c>
      <c r="G172" s="215"/>
      <c r="H172" s="218">
        <v>3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167</v>
      </c>
      <c r="AU172" s="224" t="s">
        <v>85</v>
      </c>
      <c r="AV172" s="14" t="s">
        <v>85</v>
      </c>
      <c r="AW172" s="14" t="s">
        <v>32</v>
      </c>
      <c r="AX172" s="14" t="s">
        <v>75</v>
      </c>
      <c r="AY172" s="224" t="s">
        <v>130</v>
      </c>
    </row>
    <row r="173" spans="1:65" s="15" customFormat="1" ht="11.25">
      <c r="B173" s="225"/>
      <c r="C173" s="226"/>
      <c r="D173" s="205" t="s">
        <v>167</v>
      </c>
      <c r="E173" s="227" t="s">
        <v>1117</v>
      </c>
      <c r="F173" s="228" t="s">
        <v>170</v>
      </c>
      <c r="G173" s="226"/>
      <c r="H173" s="229">
        <v>3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167</v>
      </c>
      <c r="AU173" s="235" t="s">
        <v>85</v>
      </c>
      <c r="AV173" s="15" t="s">
        <v>136</v>
      </c>
      <c r="AW173" s="15" t="s">
        <v>32</v>
      </c>
      <c r="AX173" s="15" t="s">
        <v>83</v>
      </c>
      <c r="AY173" s="235" t="s">
        <v>130</v>
      </c>
    </row>
    <row r="174" spans="1:65" s="2" customFormat="1" ht="16.5" customHeight="1">
      <c r="A174" s="34"/>
      <c r="B174" s="35"/>
      <c r="C174" s="188" t="s">
        <v>194</v>
      </c>
      <c r="D174" s="188" t="s">
        <v>132</v>
      </c>
      <c r="E174" s="189" t="s">
        <v>1118</v>
      </c>
      <c r="F174" s="190" t="s">
        <v>1119</v>
      </c>
      <c r="G174" s="191" t="s">
        <v>420</v>
      </c>
      <c r="H174" s="192">
        <v>2.85</v>
      </c>
      <c r="I174" s="193"/>
      <c r="J174" s="194">
        <f>ROUND(I174*H174,2)</f>
        <v>0</v>
      </c>
      <c r="K174" s="195"/>
      <c r="L174" s="196"/>
      <c r="M174" s="197" t="s">
        <v>1</v>
      </c>
      <c r="N174" s="198" t="s">
        <v>40</v>
      </c>
      <c r="O174" s="71"/>
      <c r="P174" s="199">
        <f>O174*H174</f>
        <v>0</v>
      </c>
      <c r="Q174" s="199">
        <v>1</v>
      </c>
      <c r="R174" s="199">
        <f>Q174*H174</f>
        <v>2.85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135</v>
      </c>
      <c r="AT174" s="201" t="s">
        <v>132</v>
      </c>
      <c r="AU174" s="201" t="s">
        <v>85</v>
      </c>
      <c r="AY174" s="17" t="s">
        <v>130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83</v>
      </c>
      <c r="BK174" s="202">
        <f>ROUND(I174*H174,2)</f>
        <v>0</v>
      </c>
      <c r="BL174" s="17" t="s">
        <v>136</v>
      </c>
      <c r="BM174" s="201" t="s">
        <v>1120</v>
      </c>
    </row>
    <row r="175" spans="1:65" s="14" customFormat="1" ht="11.25">
      <c r="B175" s="214"/>
      <c r="C175" s="215"/>
      <c r="D175" s="205" t="s">
        <v>167</v>
      </c>
      <c r="E175" s="216" t="s">
        <v>1</v>
      </c>
      <c r="F175" s="217" t="s">
        <v>1121</v>
      </c>
      <c r="G175" s="215"/>
      <c r="H175" s="218">
        <v>2.85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167</v>
      </c>
      <c r="AU175" s="224" t="s">
        <v>85</v>
      </c>
      <c r="AV175" s="14" t="s">
        <v>85</v>
      </c>
      <c r="AW175" s="14" t="s">
        <v>32</v>
      </c>
      <c r="AX175" s="14" t="s">
        <v>75</v>
      </c>
      <c r="AY175" s="224" t="s">
        <v>130</v>
      </c>
    </row>
    <row r="176" spans="1:65" s="15" customFormat="1" ht="11.25">
      <c r="B176" s="225"/>
      <c r="C176" s="226"/>
      <c r="D176" s="205" t="s">
        <v>167</v>
      </c>
      <c r="E176" s="227" t="s">
        <v>1122</v>
      </c>
      <c r="F176" s="228" t="s">
        <v>170</v>
      </c>
      <c r="G176" s="226"/>
      <c r="H176" s="229">
        <v>2.85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167</v>
      </c>
      <c r="AU176" s="235" t="s">
        <v>85</v>
      </c>
      <c r="AV176" s="15" t="s">
        <v>136</v>
      </c>
      <c r="AW176" s="15" t="s">
        <v>32</v>
      </c>
      <c r="AX176" s="15" t="s">
        <v>83</v>
      </c>
      <c r="AY176" s="235" t="s">
        <v>130</v>
      </c>
    </row>
    <row r="177" spans="1:65" s="2" customFormat="1" ht="24.2" customHeight="1">
      <c r="A177" s="34"/>
      <c r="B177" s="35"/>
      <c r="C177" s="236" t="s">
        <v>198</v>
      </c>
      <c r="D177" s="236" t="s">
        <v>214</v>
      </c>
      <c r="E177" s="237" t="s">
        <v>424</v>
      </c>
      <c r="F177" s="238" t="s">
        <v>425</v>
      </c>
      <c r="G177" s="239" t="s">
        <v>245</v>
      </c>
      <c r="H177" s="240">
        <v>35.973999999999997</v>
      </c>
      <c r="I177" s="241"/>
      <c r="J177" s="242">
        <f>ROUND(I177*H177,2)</f>
        <v>0</v>
      </c>
      <c r="K177" s="243"/>
      <c r="L177" s="39"/>
      <c r="M177" s="244" t="s">
        <v>1</v>
      </c>
      <c r="N177" s="245" t="s">
        <v>40</v>
      </c>
      <c r="O177" s="71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136</v>
      </c>
      <c r="AT177" s="201" t="s">
        <v>214</v>
      </c>
      <c r="AU177" s="201" t="s">
        <v>85</v>
      </c>
      <c r="AY177" s="17" t="s">
        <v>130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" t="s">
        <v>83</v>
      </c>
      <c r="BK177" s="202">
        <f>ROUND(I177*H177,2)</f>
        <v>0</v>
      </c>
      <c r="BL177" s="17" t="s">
        <v>136</v>
      </c>
      <c r="BM177" s="201" t="s">
        <v>1123</v>
      </c>
    </row>
    <row r="178" spans="1:65" s="14" customFormat="1" ht="11.25">
      <c r="B178" s="214"/>
      <c r="C178" s="215"/>
      <c r="D178" s="205" t="s">
        <v>167</v>
      </c>
      <c r="E178" s="216" t="s">
        <v>1</v>
      </c>
      <c r="F178" s="217" t="s">
        <v>1059</v>
      </c>
      <c r="G178" s="215"/>
      <c r="H178" s="218">
        <v>12.6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167</v>
      </c>
      <c r="AU178" s="224" t="s">
        <v>85</v>
      </c>
      <c r="AV178" s="14" t="s">
        <v>85</v>
      </c>
      <c r="AW178" s="14" t="s">
        <v>32</v>
      </c>
      <c r="AX178" s="14" t="s">
        <v>75</v>
      </c>
      <c r="AY178" s="224" t="s">
        <v>130</v>
      </c>
    </row>
    <row r="179" spans="1:65" s="14" customFormat="1" ht="11.25">
      <c r="B179" s="214"/>
      <c r="C179" s="215"/>
      <c r="D179" s="205" t="s">
        <v>167</v>
      </c>
      <c r="E179" s="216" t="s">
        <v>1</v>
      </c>
      <c r="F179" s="217" t="s">
        <v>1124</v>
      </c>
      <c r="G179" s="215"/>
      <c r="H179" s="218">
        <v>23.373999999999999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167</v>
      </c>
      <c r="AU179" s="224" t="s">
        <v>85</v>
      </c>
      <c r="AV179" s="14" t="s">
        <v>85</v>
      </c>
      <c r="AW179" s="14" t="s">
        <v>32</v>
      </c>
      <c r="AX179" s="14" t="s">
        <v>75</v>
      </c>
      <c r="AY179" s="224" t="s">
        <v>130</v>
      </c>
    </row>
    <row r="180" spans="1:65" s="15" customFormat="1" ht="11.25">
      <c r="B180" s="225"/>
      <c r="C180" s="226"/>
      <c r="D180" s="205" t="s">
        <v>167</v>
      </c>
      <c r="E180" s="227" t="s">
        <v>270</v>
      </c>
      <c r="F180" s="228" t="s">
        <v>170</v>
      </c>
      <c r="G180" s="226"/>
      <c r="H180" s="229">
        <v>35.973999999999997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167</v>
      </c>
      <c r="AU180" s="235" t="s">
        <v>85</v>
      </c>
      <c r="AV180" s="15" t="s">
        <v>136</v>
      </c>
      <c r="AW180" s="15" t="s">
        <v>32</v>
      </c>
      <c r="AX180" s="15" t="s">
        <v>83</v>
      </c>
      <c r="AY180" s="235" t="s">
        <v>130</v>
      </c>
    </row>
    <row r="181" spans="1:65" s="2" customFormat="1" ht="24.2" customHeight="1">
      <c r="A181" s="34"/>
      <c r="B181" s="35"/>
      <c r="C181" s="236" t="s">
        <v>202</v>
      </c>
      <c r="D181" s="236" t="s">
        <v>214</v>
      </c>
      <c r="E181" s="237" t="s">
        <v>905</v>
      </c>
      <c r="F181" s="238" t="s">
        <v>906</v>
      </c>
      <c r="G181" s="239" t="s">
        <v>245</v>
      </c>
      <c r="H181" s="240">
        <v>12.577999999999999</v>
      </c>
      <c r="I181" s="241"/>
      <c r="J181" s="242">
        <f>ROUND(I181*H181,2)</f>
        <v>0</v>
      </c>
      <c r="K181" s="243"/>
      <c r="L181" s="39"/>
      <c r="M181" s="244" t="s">
        <v>1</v>
      </c>
      <c r="N181" s="245" t="s">
        <v>40</v>
      </c>
      <c r="O181" s="7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136</v>
      </c>
      <c r="AT181" s="201" t="s">
        <v>214</v>
      </c>
      <c r="AU181" s="201" t="s">
        <v>85</v>
      </c>
      <c r="AY181" s="17" t="s">
        <v>130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136</v>
      </c>
      <c r="BM181" s="201" t="s">
        <v>1125</v>
      </c>
    </row>
    <row r="182" spans="1:65" s="13" customFormat="1" ht="11.25">
      <c r="B182" s="203"/>
      <c r="C182" s="204"/>
      <c r="D182" s="205" t="s">
        <v>167</v>
      </c>
      <c r="E182" s="206" t="s">
        <v>1</v>
      </c>
      <c r="F182" s="207" t="s">
        <v>1126</v>
      </c>
      <c r="G182" s="204"/>
      <c r="H182" s="206" t="s">
        <v>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167</v>
      </c>
      <c r="AU182" s="213" t="s">
        <v>85</v>
      </c>
      <c r="AV182" s="13" t="s">
        <v>83</v>
      </c>
      <c r="AW182" s="13" t="s">
        <v>32</v>
      </c>
      <c r="AX182" s="13" t="s">
        <v>75</v>
      </c>
      <c r="AY182" s="213" t="s">
        <v>130</v>
      </c>
    </row>
    <row r="183" spans="1:65" s="14" customFormat="1" ht="11.25">
      <c r="B183" s="214"/>
      <c r="C183" s="215"/>
      <c r="D183" s="205" t="s">
        <v>167</v>
      </c>
      <c r="E183" s="216" t="s">
        <v>842</v>
      </c>
      <c r="F183" s="217" t="s">
        <v>1127</v>
      </c>
      <c r="G183" s="215"/>
      <c r="H183" s="218">
        <v>12.577999999999999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167</v>
      </c>
      <c r="AU183" s="224" t="s">
        <v>85</v>
      </c>
      <c r="AV183" s="14" t="s">
        <v>85</v>
      </c>
      <c r="AW183" s="14" t="s">
        <v>32</v>
      </c>
      <c r="AX183" s="14" t="s">
        <v>83</v>
      </c>
      <c r="AY183" s="224" t="s">
        <v>130</v>
      </c>
    </row>
    <row r="184" spans="1:65" s="2" customFormat="1" ht="16.5" customHeight="1">
      <c r="A184" s="34"/>
      <c r="B184" s="35"/>
      <c r="C184" s="188" t="s">
        <v>206</v>
      </c>
      <c r="D184" s="188" t="s">
        <v>132</v>
      </c>
      <c r="E184" s="189" t="s">
        <v>429</v>
      </c>
      <c r="F184" s="190" t="s">
        <v>430</v>
      </c>
      <c r="G184" s="191" t="s">
        <v>420</v>
      </c>
      <c r="H184" s="192">
        <v>44.411000000000001</v>
      </c>
      <c r="I184" s="193"/>
      <c r="J184" s="194">
        <f>ROUND(I184*H184,2)</f>
        <v>0</v>
      </c>
      <c r="K184" s="195"/>
      <c r="L184" s="196"/>
      <c r="M184" s="197" t="s">
        <v>1</v>
      </c>
      <c r="N184" s="198" t="s">
        <v>40</v>
      </c>
      <c r="O184" s="71"/>
      <c r="P184" s="199">
        <f>O184*H184</f>
        <v>0</v>
      </c>
      <c r="Q184" s="199">
        <v>1</v>
      </c>
      <c r="R184" s="199">
        <f>Q184*H184</f>
        <v>44.411000000000001</v>
      </c>
      <c r="S184" s="199">
        <v>0</v>
      </c>
      <c r="T184" s="20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1" t="s">
        <v>135</v>
      </c>
      <c r="AT184" s="201" t="s">
        <v>132</v>
      </c>
      <c r="AU184" s="201" t="s">
        <v>85</v>
      </c>
      <c r="AY184" s="17" t="s">
        <v>130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7" t="s">
        <v>83</v>
      </c>
      <c r="BK184" s="202">
        <f>ROUND(I184*H184,2)</f>
        <v>0</v>
      </c>
      <c r="BL184" s="17" t="s">
        <v>136</v>
      </c>
      <c r="BM184" s="201" t="s">
        <v>1128</v>
      </c>
    </row>
    <row r="185" spans="1:65" s="14" customFormat="1" ht="11.25">
      <c r="B185" s="214"/>
      <c r="C185" s="215"/>
      <c r="D185" s="205" t="s">
        <v>167</v>
      </c>
      <c r="E185" s="216" t="s">
        <v>1</v>
      </c>
      <c r="F185" s="217" t="s">
        <v>1129</v>
      </c>
      <c r="G185" s="215"/>
      <c r="H185" s="218">
        <v>44.411000000000001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167</v>
      </c>
      <c r="AU185" s="224" t="s">
        <v>85</v>
      </c>
      <c r="AV185" s="14" t="s">
        <v>85</v>
      </c>
      <c r="AW185" s="14" t="s">
        <v>32</v>
      </c>
      <c r="AX185" s="14" t="s">
        <v>75</v>
      </c>
      <c r="AY185" s="224" t="s">
        <v>130</v>
      </c>
    </row>
    <row r="186" spans="1:65" s="15" customFormat="1" ht="11.25">
      <c r="B186" s="225"/>
      <c r="C186" s="226"/>
      <c r="D186" s="205" t="s">
        <v>167</v>
      </c>
      <c r="E186" s="227" t="s">
        <v>1130</v>
      </c>
      <c r="F186" s="228" t="s">
        <v>170</v>
      </c>
      <c r="G186" s="226"/>
      <c r="H186" s="229">
        <v>44.411000000000001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167</v>
      </c>
      <c r="AU186" s="235" t="s">
        <v>85</v>
      </c>
      <c r="AV186" s="15" t="s">
        <v>136</v>
      </c>
      <c r="AW186" s="15" t="s">
        <v>32</v>
      </c>
      <c r="AX186" s="15" t="s">
        <v>83</v>
      </c>
      <c r="AY186" s="235" t="s">
        <v>130</v>
      </c>
    </row>
    <row r="187" spans="1:65" s="2" customFormat="1" ht="16.5" customHeight="1">
      <c r="A187" s="34"/>
      <c r="B187" s="35"/>
      <c r="C187" s="188" t="s">
        <v>7</v>
      </c>
      <c r="D187" s="188" t="s">
        <v>132</v>
      </c>
      <c r="E187" s="189" t="s">
        <v>911</v>
      </c>
      <c r="F187" s="190" t="s">
        <v>912</v>
      </c>
      <c r="G187" s="191" t="s">
        <v>420</v>
      </c>
      <c r="H187" s="192">
        <v>25.155999999999999</v>
      </c>
      <c r="I187" s="193"/>
      <c r="J187" s="194">
        <f>ROUND(I187*H187,2)</f>
        <v>0</v>
      </c>
      <c r="K187" s="195"/>
      <c r="L187" s="196"/>
      <c r="M187" s="197" t="s">
        <v>1</v>
      </c>
      <c r="N187" s="198" t="s">
        <v>40</v>
      </c>
      <c r="O187" s="71"/>
      <c r="P187" s="199">
        <f>O187*H187</f>
        <v>0</v>
      </c>
      <c r="Q187" s="199">
        <v>1</v>
      </c>
      <c r="R187" s="199">
        <f>Q187*H187</f>
        <v>25.155999999999999</v>
      </c>
      <c r="S187" s="199">
        <v>0</v>
      </c>
      <c r="T187" s="20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135</v>
      </c>
      <c r="AT187" s="201" t="s">
        <v>132</v>
      </c>
      <c r="AU187" s="201" t="s">
        <v>85</v>
      </c>
      <c r="AY187" s="17" t="s">
        <v>130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7" t="s">
        <v>83</v>
      </c>
      <c r="BK187" s="202">
        <f>ROUND(I187*H187,2)</f>
        <v>0</v>
      </c>
      <c r="BL187" s="17" t="s">
        <v>136</v>
      </c>
      <c r="BM187" s="201" t="s">
        <v>1131</v>
      </c>
    </row>
    <row r="188" spans="1:65" s="14" customFormat="1" ht="11.25">
      <c r="B188" s="214"/>
      <c r="C188" s="215"/>
      <c r="D188" s="205" t="s">
        <v>167</v>
      </c>
      <c r="E188" s="216" t="s">
        <v>1</v>
      </c>
      <c r="F188" s="217" t="s">
        <v>914</v>
      </c>
      <c r="G188" s="215"/>
      <c r="H188" s="218">
        <v>25.155999999999999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167</v>
      </c>
      <c r="AU188" s="224" t="s">
        <v>85</v>
      </c>
      <c r="AV188" s="14" t="s">
        <v>85</v>
      </c>
      <c r="AW188" s="14" t="s">
        <v>32</v>
      </c>
      <c r="AX188" s="14" t="s">
        <v>83</v>
      </c>
      <c r="AY188" s="224" t="s">
        <v>130</v>
      </c>
    </row>
    <row r="189" spans="1:65" s="12" customFormat="1" ht="22.9" customHeight="1">
      <c r="B189" s="172"/>
      <c r="C189" s="173"/>
      <c r="D189" s="174" t="s">
        <v>74</v>
      </c>
      <c r="E189" s="186" t="s">
        <v>85</v>
      </c>
      <c r="F189" s="186" t="s">
        <v>540</v>
      </c>
      <c r="G189" s="173"/>
      <c r="H189" s="173"/>
      <c r="I189" s="176"/>
      <c r="J189" s="187">
        <f>BK189</f>
        <v>0</v>
      </c>
      <c r="K189" s="173"/>
      <c r="L189" s="178"/>
      <c r="M189" s="179"/>
      <c r="N189" s="180"/>
      <c r="O189" s="180"/>
      <c r="P189" s="181">
        <f>SUM(P190:P200)</f>
        <v>0</v>
      </c>
      <c r="Q189" s="180"/>
      <c r="R189" s="181">
        <f>SUM(R190:R200)</f>
        <v>2.6177499999999999E-2</v>
      </c>
      <c r="S189" s="180"/>
      <c r="T189" s="182">
        <f>SUM(T190:T200)</f>
        <v>0</v>
      </c>
      <c r="AR189" s="183" t="s">
        <v>83</v>
      </c>
      <c r="AT189" s="184" t="s">
        <v>74</v>
      </c>
      <c r="AU189" s="184" t="s">
        <v>83</v>
      </c>
      <c r="AY189" s="183" t="s">
        <v>130</v>
      </c>
      <c r="BK189" s="185">
        <f>SUM(BK190:BK200)</f>
        <v>0</v>
      </c>
    </row>
    <row r="190" spans="1:65" s="2" customFormat="1" ht="24.2" customHeight="1">
      <c r="A190" s="34"/>
      <c r="B190" s="35"/>
      <c r="C190" s="236" t="s">
        <v>213</v>
      </c>
      <c r="D190" s="236" t="s">
        <v>214</v>
      </c>
      <c r="E190" s="237" t="s">
        <v>1132</v>
      </c>
      <c r="F190" s="238" t="s">
        <v>1133</v>
      </c>
      <c r="G190" s="239" t="s">
        <v>102</v>
      </c>
      <c r="H190" s="240">
        <v>5</v>
      </c>
      <c r="I190" s="241"/>
      <c r="J190" s="242">
        <f>ROUND(I190*H190,2)</f>
        <v>0</v>
      </c>
      <c r="K190" s="243"/>
      <c r="L190" s="39"/>
      <c r="M190" s="244" t="s">
        <v>1</v>
      </c>
      <c r="N190" s="245" t="s">
        <v>40</v>
      </c>
      <c r="O190" s="71"/>
      <c r="P190" s="199">
        <f>O190*H190</f>
        <v>0</v>
      </c>
      <c r="Q190" s="199">
        <v>1.16E-3</v>
      </c>
      <c r="R190" s="199">
        <f>Q190*H190</f>
        <v>5.7999999999999996E-3</v>
      </c>
      <c r="S190" s="199">
        <v>0</v>
      </c>
      <c r="T190" s="20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136</v>
      </c>
      <c r="AT190" s="201" t="s">
        <v>214</v>
      </c>
      <c r="AU190" s="201" t="s">
        <v>85</v>
      </c>
      <c r="AY190" s="17" t="s">
        <v>130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" t="s">
        <v>83</v>
      </c>
      <c r="BK190" s="202">
        <f>ROUND(I190*H190,2)</f>
        <v>0</v>
      </c>
      <c r="BL190" s="17" t="s">
        <v>136</v>
      </c>
      <c r="BM190" s="201" t="s">
        <v>1134</v>
      </c>
    </row>
    <row r="191" spans="1:65" s="13" customFormat="1" ht="11.25">
      <c r="B191" s="203"/>
      <c r="C191" s="204"/>
      <c r="D191" s="205" t="s">
        <v>167</v>
      </c>
      <c r="E191" s="206" t="s">
        <v>1</v>
      </c>
      <c r="F191" s="207" t="s">
        <v>1074</v>
      </c>
      <c r="G191" s="204"/>
      <c r="H191" s="206" t="s">
        <v>1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167</v>
      </c>
      <c r="AU191" s="213" t="s">
        <v>85</v>
      </c>
      <c r="AV191" s="13" t="s">
        <v>83</v>
      </c>
      <c r="AW191" s="13" t="s">
        <v>32</v>
      </c>
      <c r="AX191" s="13" t="s">
        <v>75</v>
      </c>
      <c r="AY191" s="213" t="s">
        <v>130</v>
      </c>
    </row>
    <row r="192" spans="1:65" s="14" customFormat="1" ht="11.25">
      <c r="B192" s="214"/>
      <c r="C192" s="215"/>
      <c r="D192" s="205" t="s">
        <v>167</v>
      </c>
      <c r="E192" s="216" t="s">
        <v>233</v>
      </c>
      <c r="F192" s="217" t="s">
        <v>1135</v>
      </c>
      <c r="G192" s="215"/>
      <c r="H192" s="218">
        <v>5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167</v>
      </c>
      <c r="AU192" s="224" t="s">
        <v>85</v>
      </c>
      <c r="AV192" s="14" t="s">
        <v>85</v>
      </c>
      <c r="AW192" s="14" t="s">
        <v>32</v>
      </c>
      <c r="AX192" s="14" t="s">
        <v>83</v>
      </c>
      <c r="AY192" s="224" t="s">
        <v>130</v>
      </c>
    </row>
    <row r="193" spans="1:65" s="2" customFormat="1" ht="16.5" customHeight="1">
      <c r="A193" s="34"/>
      <c r="B193" s="35"/>
      <c r="C193" s="188" t="s">
        <v>218</v>
      </c>
      <c r="D193" s="188" t="s">
        <v>132</v>
      </c>
      <c r="E193" s="189" t="s">
        <v>1136</v>
      </c>
      <c r="F193" s="190" t="s">
        <v>1137</v>
      </c>
      <c r="G193" s="191" t="s">
        <v>227</v>
      </c>
      <c r="H193" s="192">
        <v>48.905999999999999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40</v>
      </c>
      <c r="O193" s="71"/>
      <c r="P193" s="199">
        <f>O193*H193</f>
        <v>0</v>
      </c>
      <c r="Q193" s="199">
        <v>2.9999999999999997E-4</v>
      </c>
      <c r="R193" s="199">
        <f>Q193*H193</f>
        <v>1.4671799999999999E-2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135</v>
      </c>
      <c r="AT193" s="201" t="s">
        <v>132</v>
      </c>
      <c r="AU193" s="201" t="s">
        <v>85</v>
      </c>
      <c r="AY193" s="17" t="s">
        <v>130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83</v>
      </c>
      <c r="BK193" s="202">
        <f>ROUND(I193*H193,2)</f>
        <v>0</v>
      </c>
      <c r="BL193" s="17" t="s">
        <v>136</v>
      </c>
      <c r="BM193" s="201" t="s">
        <v>1138</v>
      </c>
    </row>
    <row r="194" spans="1:65" s="13" customFormat="1" ht="11.25">
      <c r="B194" s="203"/>
      <c r="C194" s="204"/>
      <c r="D194" s="205" t="s">
        <v>167</v>
      </c>
      <c r="E194" s="206" t="s">
        <v>1</v>
      </c>
      <c r="F194" s="207" t="s">
        <v>557</v>
      </c>
      <c r="G194" s="204"/>
      <c r="H194" s="206" t="s">
        <v>1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167</v>
      </c>
      <c r="AU194" s="213" t="s">
        <v>85</v>
      </c>
      <c r="AV194" s="13" t="s">
        <v>83</v>
      </c>
      <c r="AW194" s="13" t="s">
        <v>32</v>
      </c>
      <c r="AX194" s="13" t="s">
        <v>75</v>
      </c>
      <c r="AY194" s="213" t="s">
        <v>130</v>
      </c>
    </row>
    <row r="195" spans="1:65" s="14" customFormat="1" ht="11.25">
      <c r="B195" s="214"/>
      <c r="C195" s="215"/>
      <c r="D195" s="205" t="s">
        <v>167</v>
      </c>
      <c r="E195" s="216" t="s">
        <v>1</v>
      </c>
      <c r="F195" s="217" t="s">
        <v>1139</v>
      </c>
      <c r="G195" s="215"/>
      <c r="H195" s="218">
        <v>48.905999999999999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167</v>
      </c>
      <c r="AU195" s="224" t="s">
        <v>85</v>
      </c>
      <c r="AV195" s="14" t="s">
        <v>85</v>
      </c>
      <c r="AW195" s="14" t="s">
        <v>32</v>
      </c>
      <c r="AX195" s="14" t="s">
        <v>83</v>
      </c>
      <c r="AY195" s="224" t="s">
        <v>130</v>
      </c>
    </row>
    <row r="196" spans="1:65" s="2" customFormat="1" ht="21.75" customHeight="1">
      <c r="A196" s="34"/>
      <c r="B196" s="35"/>
      <c r="C196" s="236" t="s">
        <v>222</v>
      </c>
      <c r="D196" s="236" t="s">
        <v>214</v>
      </c>
      <c r="E196" s="237" t="s">
        <v>1140</v>
      </c>
      <c r="F196" s="238" t="s">
        <v>1141</v>
      </c>
      <c r="G196" s="239" t="s">
        <v>227</v>
      </c>
      <c r="H196" s="240">
        <v>40.755000000000003</v>
      </c>
      <c r="I196" s="241"/>
      <c r="J196" s="242">
        <f>ROUND(I196*H196,2)</f>
        <v>0</v>
      </c>
      <c r="K196" s="243"/>
      <c r="L196" s="39"/>
      <c r="M196" s="244" t="s">
        <v>1</v>
      </c>
      <c r="N196" s="245" t="s">
        <v>40</v>
      </c>
      <c r="O196" s="71"/>
      <c r="P196" s="199">
        <f>O196*H196</f>
        <v>0</v>
      </c>
      <c r="Q196" s="199">
        <v>1.3999999999999999E-4</v>
      </c>
      <c r="R196" s="199">
        <f>Q196*H196</f>
        <v>5.7057000000000002E-3</v>
      </c>
      <c r="S196" s="199">
        <v>0</v>
      </c>
      <c r="T196" s="20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1" t="s">
        <v>136</v>
      </c>
      <c r="AT196" s="201" t="s">
        <v>214</v>
      </c>
      <c r="AU196" s="201" t="s">
        <v>85</v>
      </c>
      <c r="AY196" s="17" t="s">
        <v>130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7" t="s">
        <v>83</v>
      </c>
      <c r="BK196" s="202">
        <f>ROUND(I196*H196,2)</f>
        <v>0</v>
      </c>
      <c r="BL196" s="17" t="s">
        <v>136</v>
      </c>
      <c r="BM196" s="201" t="s">
        <v>1142</v>
      </c>
    </row>
    <row r="197" spans="1:65" s="13" customFormat="1" ht="11.25">
      <c r="B197" s="203"/>
      <c r="C197" s="204"/>
      <c r="D197" s="205" t="s">
        <v>167</v>
      </c>
      <c r="E197" s="206" t="s">
        <v>1</v>
      </c>
      <c r="F197" s="207" t="s">
        <v>908</v>
      </c>
      <c r="G197" s="204"/>
      <c r="H197" s="206" t="s">
        <v>1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167</v>
      </c>
      <c r="AU197" s="213" t="s">
        <v>85</v>
      </c>
      <c r="AV197" s="13" t="s">
        <v>83</v>
      </c>
      <c r="AW197" s="13" t="s">
        <v>32</v>
      </c>
      <c r="AX197" s="13" t="s">
        <v>75</v>
      </c>
      <c r="AY197" s="213" t="s">
        <v>130</v>
      </c>
    </row>
    <row r="198" spans="1:65" s="14" customFormat="1" ht="11.25">
      <c r="B198" s="214"/>
      <c r="C198" s="215"/>
      <c r="D198" s="205" t="s">
        <v>167</v>
      </c>
      <c r="E198" s="216" t="s">
        <v>1</v>
      </c>
      <c r="F198" s="217" t="s">
        <v>1143</v>
      </c>
      <c r="G198" s="215"/>
      <c r="H198" s="218">
        <v>38.4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167</v>
      </c>
      <c r="AU198" s="224" t="s">
        <v>85</v>
      </c>
      <c r="AV198" s="14" t="s">
        <v>85</v>
      </c>
      <c r="AW198" s="14" t="s">
        <v>32</v>
      </c>
      <c r="AX198" s="14" t="s">
        <v>75</v>
      </c>
      <c r="AY198" s="224" t="s">
        <v>130</v>
      </c>
    </row>
    <row r="199" spans="1:65" s="14" customFormat="1" ht="11.25">
      <c r="B199" s="214"/>
      <c r="C199" s="215"/>
      <c r="D199" s="205" t="s">
        <v>167</v>
      </c>
      <c r="E199" s="216" t="s">
        <v>1</v>
      </c>
      <c r="F199" s="217" t="s">
        <v>1144</v>
      </c>
      <c r="G199" s="215"/>
      <c r="H199" s="218">
        <v>2.355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167</v>
      </c>
      <c r="AU199" s="224" t="s">
        <v>85</v>
      </c>
      <c r="AV199" s="14" t="s">
        <v>85</v>
      </c>
      <c r="AW199" s="14" t="s">
        <v>32</v>
      </c>
      <c r="AX199" s="14" t="s">
        <v>75</v>
      </c>
      <c r="AY199" s="224" t="s">
        <v>130</v>
      </c>
    </row>
    <row r="200" spans="1:65" s="15" customFormat="1" ht="11.25">
      <c r="B200" s="225"/>
      <c r="C200" s="226"/>
      <c r="D200" s="205" t="s">
        <v>167</v>
      </c>
      <c r="E200" s="227" t="s">
        <v>261</v>
      </c>
      <c r="F200" s="228" t="s">
        <v>170</v>
      </c>
      <c r="G200" s="226"/>
      <c r="H200" s="229">
        <v>40.755000000000003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167</v>
      </c>
      <c r="AU200" s="235" t="s">
        <v>85</v>
      </c>
      <c r="AV200" s="15" t="s">
        <v>136</v>
      </c>
      <c r="AW200" s="15" t="s">
        <v>32</v>
      </c>
      <c r="AX200" s="15" t="s">
        <v>83</v>
      </c>
      <c r="AY200" s="235" t="s">
        <v>130</v>
      </c>
    </row>
    <row r="201" spans="1:65" s="12" customFormat="1" ht="22.9" customHeight="1">
      <c r="B201" s="172"/>
      <c r="C201" s="173"/>
      <c r="D201" s="174" t="s">
        <v>74</v>
      </c>
      <c r="E201" s="186" t="s">
        <v>140</v>
      </c>
      <c r="F201" s="186" t="s">
        <v>915</v>
      </c>
      <c r="G201" s="173"/>
      <c r="H201" s="173"/>
      <c r="I201" s="176"/>
      <c r="J201" s="187">
        <f>BK201</f>
        <v>0</v>
      </c>
      <c r="K201" s="173"/>
      <c r="L201" s="178"/>
      <c r="M201" s="179"/>
      <c r="N201" s="180"/>
      <c r="O201" s="180"/>
      <c r="P201" s="181">
        <f>SUM(P202:P204)</f>
        <v>0</v>
      </c>
      <c r="Q201" s="180"/>
      <c r="R201" s="181">
        <f>SUM(R202:R204)</f>
        <v>0</v>
      </c>
      <c r="S201" s="180"/>
      <c r="T201" s="182">
        <f>SUM(T202:T204)</f>
        <v>0</v>
      </c>
      <c r="AR201" s="183" t="s">
        <v>83</v>
      </c>
      <c r="AT201" s="184" t="s">
        <v>74</v>
      </c>
      <c r="AU201" s="184" t="s">
        <v>83</v>
      </c>
      <c r="AY201" s="183" t="s">
        <v>130</v>
      </c>
      <c r="BK201" s="185">
        <f>SUM(BK202:BK204)</f>
        <v>0</v>
      </c>
    </row>
    <row r="202" spans="1:65" s="2" customFormat="1" ht="21.75" customHeight="1">
      <c r="A202" s="34"/>
      <c r="B202" s="35"/>
      <c r="C202" s="236" t="s">
        <v>386</v>
      </c>
      <c r="D202" s="236" t="s">
        <v>214</v>
      </c>
      <c r="E202" s="237" t="s">
        <v>916</v>
      </c>
      <c r="F202" s="238" t="s">
        <v>917</v>
      </c>
      <c r="G202" s="239" t="s">
        <v>102</v>
      </c>
      <c r="H202" s="240">
        <v>26.62</v>
      </c>
      <c r="I202" s="241"/>
      <c r="J202" s="242">
        <f>ROUND(I202*H202,2)</f>
        <v>0</v>
      </c>
      <c r="K202" s="243"/>
      <c r="L202" s="39"/>
      <c r="M202" s="244" t="s">
        <v>1</v>
      </c>
      <c r="N202" s="245" t="s">
        <v>40</v>
      </c>
      <c r="O202" s="71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136</v>
      </c>
      <c r="AT202" s="201" t="s">
        <v>214</v>
      </c>
      <c r="AU202" s="201" t="s">
        <v>85</v>
      </c>
      <c r="AY202" s="17" t="s">
        <v>130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83</v>
      </c>
      <c r="BK202" s="202">
        <f>ROUND(I202*H202,2)</f>
        <v>0</v>
      </c>
      <c r="BL202" s="17" t="s">
        <v>136</v>
      </c>
      <c r="BM202" s="201" t="s">
        <v>1145</v>
      </c>
    </row>
    <row r="203" spans="1:65" s="13" customFormat="1" ht="11.25">
      <c r="B203" s="203"/>
      <c r="C203" s="204"/>
      <c r="D203" s="205" t="s">
        <v>167</v>
      </c>
      <c r="E203" s="206" t="s">
        <v>1</v>
      </c>
      <c r="F203" s="207" t="s">
        <v>1146</v>
      </c>
      <c r="G203" s="204"/>
      <c r="H203" s="206" t="s">
        <v>1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167</v>
      </c>
      <c r="AU203" s="213" t="s">
        <v>85</v>
      </c>
      <c r="AV203" s="13" t="s">
        <v>83</v>
      </c>
      <c r="AW203" s="13" t="s">
        <v>32</v>
      </c>
      <c r="AX203" s="13" t="s">
        <v>75</v>
      </c>
      <c r="AY203" s="213" t="s">
        <v>130</v>
      </c>
    </row>
    <row r="204" spans="1:65" s="14" customFormat="1" ht="11.25">
      <c r="B204" s="214"/>
      <c r="C204" s="215"/>
      <c r="D204" s="205" t="s">
        <v>167</v>
      </c>
      <c r="E204" s="216" t="s">
        <v>1</v>
      </c>
      <c r="F204" s="217" t="s">
        <v>1065</v>
      </c>
      <c r="G204" s="215"/>
      <c r="H204" s="218">
        <v>26.62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167</v>
      </c>
      <c r="AU204" s="224" t="s">
        <v>85</v>
      </c>
      <c r="AV204" s="14" t="s">
        <v>85</v>
      </c>
      <c r="AW204" s="14" t="s">
        <v>32</v>
      </c>
      <c r="AX204" s="14" t="s">
        <v>83</v>
      </c>
      <c r="AY204" s="224" t="s">
        <v>130</v>
      </c>
    </row>
    <row r="205" spans="1:65" s="12" customFormat="1" ht="22.9" customHeight="1">
      <c r="B205" s="172"/>
      <c r="C205" s="173"/>
      <c r="D205" s="174" t="s">
        <v>74</v>
      </c>
      <c r="E205" s="186" t="s">
        <v>136</v>
      </c>
      <c r="F205" s="186" t="s">
        <v>560</v>
      </c>
      <c r="G205" s="173"/>
      <c r="H205" s="173"/>
      <c r="I205" s="176"/>
      <c r="J205" s="187">
        <f>BK205</f>
        <v>0</v>
      </c>
      <c r="K205" s="173"/>
      <c r="L205" s="178"/>
      <c r="M205" s="179"/>
      <c r="N205" s="180"/>
      <c r="O205" s="180"/>
      <c r="P205" s="181">
        <f>SUM(P206:P208)</f>
        <v>0</v>
      </c>
      <c r="Q205" s="180"/>
      <c r="R205" s="181">
        <f>SUM(R206:R208)</f>
        <v>0</v>
      </c>
      <c r="S205" s="180"/>
      <c r="T205" s="182">
        <f>SUM(T206:T208)</f>
        <v>0</v>
      </c>
      <c r="AR205" s="183" t="s">
        <v>83</v>
      </c>
      <c r="AT205" s="184" t="s">
        <v>74</v>
      </c>
      <c r="AU205" s="184" t="s">
        <v>83</v>
      </c>
      <c r="AY205" s="183" t="s">
        <v>130</v>
      </c>
      <c r="BK205" s="185">
        <f>SUM(BK206:BK208)</f>
        <v>0</v>
      </c>
    </row>
    <row r="206" spans="1:65" s="2" customFormat="1" ht="16.5" customHeight="1">
      <c r="A206" s="34"/>
      <c r="B206" s="35"/>
      <c r="C206" s="236" t="s">
        <v>390</v>
      </c>
      <c r="D206" s="236" t="s">
        <v>214</v>
      </c>
      <c r="E206" s="237" t="s">
        <v>562</v>
      </c>
      <c r="F206" s="238" t="s">
        <v>563</v>
      </c>
      <c r="G206" s="239" t="s">
        <v>245</v>
      </c>
      <c r="H206" s="240">
        <v>2.7949999999999999</v>
      </c>
      <c r="I206" s="241"/>
      <c r="J206" s="242">
        <f>ROUND(I206*H206,2)</f>
        <v>0</v>
      </c>
      <c r="K206" s="243"/>
      <c r="L206" s="39"/>
      <c r="M206" s="244" t="s">
        <v>1</v>
      </c>
      <c r="N206" s="245" t="s">
        <v>40</v>
      </c>
      <c r="O206" s="71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136</v>
      </c>
      <c r="AT206" s="201" t="s">
        <v>214</v>
      </c>
      <c r="AU206" s="201" t="s">
        <v>85</v>
      </c>
      <c r="AY206" s="17" t="s">
        <v>130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7" t="s">
        <v>83</v>
      </c>
      <c r="BK206" s="202">
        <f>ROUND(I206*H206,2)</f>
        <v>0</v>
      </c>
      <c r="BL206" s="17" t="s">
        <v>136</v>
      </c>
      <c r="BM206" s="201" t="s">
        <v>1147</v>
      </c>
    </row>
    <row r="207" spans="1:65" s="13" customFormat="1" ht="11.25">
      <c r="B207" s="203"/>
      <c r="C207" s="204"/>
      <c r="D207" s="205" t="s">
        <v>167</v>
      </c>
      <c r="E207" s="206" t="s">
        <v>1</v>
      </c>
      <c r="F207" s="207" t="s">
        <v>1148</v>
      </c>
      <c r="G207" s="204"/>
      <c r="H207" s="206" t="s">
        <v>1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167</v>
      </c>
      <c r="AU207" s="213" t="s">
        <v>85</v>
      </c>
      <c r="AV207" s="13" t="s">
        <v>83</v>
      </c>
      <c r="AW207" s="13" t="s">
        <v>32</v>
      </c>
      <c r="AX207" s="13" t="s">
        <v>75</v>
      </c>
      <c r="AY207" s="213" t="s">
        <v>130</v>
      </c>
    </row>
    <row r="208" spans="1:65" s="14" customFormat="1" ht="11.25">
      <c r="B208" s="214"/>
      <c r="C208" s="215"/>
      <c r="D208" s="205" t="s">
        <v>167</v>
      </c>
      <c r="E208" s="216" t="s">
        <v>244</v>
      </c>
      <c r="F208" s="217" t="s">
        <v>1149</v>
      </c>
      <c r="G208" s="215"/>
      <c r="H208" s="218">
        <v>2.7949999999999999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167</v>
      </c>
      <c r="AU208" s="224" t="s">
        <v>85</v>
      </c>
      <c r="AV208" s="14" t="s">
        <v>85</v>
      </c>
      <c r="AW208" s="14" t="s">
        <v>32</v>
      </c>
      <c r="AX208" s="14" t="s">
        <v>83</v>
      </c>
      <c r="AY208" s="224" t="s">
        <v>130</v>
      </c>
    </row>
    <row r="209" spans="1:65" s="12" customFormat="1" ht="22.9" customHeight="1">
      <c r="B209" s="172"/>
      <c r="C209" s="173"/>
      <c r="D209" s="174" t="s">
        <v>74</v>
      </c>
      <c r="E209" s="186" t="s">
        <v>135</v>
      </c>
      <c r="F209" s="186" t="s">
        <v>632</v>
      </c>
      <c r="G209" s="173"/>
      <c r="H209" s="173"/>
      <c r="I209" s="176"/>
      <c r="J209" s="187">
        <f>BK209</f>
        <v>0</v>
      </c>
      <c r="K209" s="173"/>
      <c r="L209" s="178"/>
      <c r="M209" s="179"/>
      <c r="N209" s="180"/>
      <c r="O209" s="180"/>
      <c r="P209" s="181">
        <f>SUM(P210:P225)</f>
        <v>0</v>
      </c>
      <c r="Q209" s="180"/>
      <c r="R209" s="181">
        <f>SUM(R210:R225)</f>
        <v>5.2786491400000006</v>
      </c>
      <c r="S209" s="180"/>
      <c r="T209" s="182">
        <f>SUM(T210:T225)</f>
        <v>0</v>
      </c>
      <c r="AR209" s="183" t="s">
        <v>83</v>
      </c>
      <c r="AT209" s="184" t="s">
        <v>74</v>
      </c>
      <c r="AU209" s="184" t="s">
        <v>83</v>
      </c>
      <c r="AY209" s="183" t="s">
        <v>130</v>
      </c>
      <c r="BK209" s="185">
        <f>SUM(BK210:BK225)</f>
        <v>0</v>
      </c>
    </row>
    <row r="210" spans="1:65" s="2" customFormat="1" ht="33" customHeight="1">
      <c r="A210" s="34"/>
      <c r="B210" s="35"/>
      <c r="C210" s="236" t="s">
        <v>394</v>
      </c>
      <c r="D210" s="236" t="s">
        <v>214</v>
      </c>
      <c r="E210" s="237" t="s">
        <v>1150</v>
      </c>
      <c r="F210" s="238" t="s">
        <v>1151</v>
      </c>
      <c r="G210" s="239" t="s">
        <v>102</v>
      </c>
      <c r="H210" s="240">
        <v>26.62</v>
      </c>
      <c r="I210" s="241"/>
      <c r="J210" s="242">
        <f>ROUND(I210*H210,2)</f>
        <v>0</v>
      </c>
      <c r="K210" s="243"/>
      <c r="L210" s="39"/>
      <c r="M210" s="244" t="s">
        <v>1</v>
      </c>
      <c r="N210" s="245" t="s">
        <v>40</v>
      </c>
      <c r="O210" s="71"/>
      <c r="P210" s="199">
        <f>O210*H210</f>
        <v>0</v>
      </c>
      <c r="Q210" s="199">
        <v>1.0000000000000001E-5</v>
      </c>
      <c r="R210" s="199">
        <f>Q210*H210</f>
        <v>2.6620000000000002E-4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136</v>
      </c>
      <c r="AT210" s="201" t="s">
        <v>214</v>
      </c>
      <c r="AU210" s="201" t="s">
        <v>85</v>
      </c>
      <c r="AY210" s="17" t="s">
        <v>130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83</v>
      </c>
      <c r="BK210" s="202">
        <f>ROUND(I210*H210,2)</f>
        <v>0</v>
      </c>
      <c r="BL210" s="17" t="s">
        <v>136</v>
      </c>
      <c r="BM210" s="201" t="s">
        <v>1152</v>
      </c>
    </row>
    <row r="211" spans="1:65" s="13" customFormat="1" ht="11.25">
      <c r="B211" s="203"/>
      <c r="C211" s="204"/>
      <c r="D211" s="205" t="s">
        <v>167</v>
      </c>
      <c r="E211" s="206" t="s">
        <v>1</v>
      </c>
      <c r="F211" s="207" t="s">
        <v>1153</v>
      </c>
      <c r="G211" s="204"/>
      <c r="H211" s="206" t="s">
        <v>1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167</v>
      </c>
      <c r="AU211" s="213" t="s">
        <v>85</v>
      </c>
      <c r="AV211" s="13" t="s">
        <v>83</v>
      </c>
      <c r="AW211" s="13" t="s">
        <v>32</v>
      </c>
      <c r="AX211" s="13" t="s">
        <v>75</v>
      </c>
      <c r="AY211" s="213" t="s">
        <v>130</v>
      </c>
    </row>
    <row r="212" spans="1:65" s="14" customFormat="1" ht="11.25">
      <c r="B212" s="214"/>
      <c r="C212" s="215"/>
      <c r="D212" s="205" t="s">
        <v>167</v>
      </c>
      <c r="E212" s="216" t="s">
        <v>1</v>
      </c>
      <c r="F212" s="217" t="s">
        <v>1154</v>
      </c>
      <c r="G212" s="215"/>
      <c r="H212" s="218">
        <v>21.62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167</v>
      </c>
      <c r="AU212" s="224" t="s">
        <v>85</v>
      </c>
      <c r="AV212" s="14" t="s">
        <v>85</v>
      </c>
      <c r="AW212" s="14" t="s">
        <v>32</v>
      </c>
      <c r="AX212" s="14" t="s">
        <v>75</v>
      </c>
      <c r="AY212" s="224" t="s">
        <v>130</v>
      </c>
    </row>
    <row r="213" spans="1:65" s="13" customFormat="1" ht="11.25">
      <c r="B213" s="203"/>
      <c r="C213" s="204"/>
      <c r="D213" s="205" t="s">
        <v>167</v>
      </c>
      <c r="E213" s="206" t="s">
        <v>1</v>
      </c>
      <c r="F213" s="207" t="s">
        <v>1155</v>
      </c>
      <c r="G213" s="204"/>
      <c r="H213" s="206" t="s">
        <v>1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167</v>
      </c>
      <c r="AU213" s="213" t="s">
        <v>85</v>
      </c>
      <c r="AV213" s="13" t="s">
        <v>83</v>
      </c>
      <c r="AW213" s="13" t="s">
        <v>32</v>
      </c>
      <c r="AX213" s="13" t="s">
        <v>75</v>
      </c>
      <c r="AY213" s="213" t="s">
        <v>130</v>
      </c>
    </row>
    <row r="214" spans="1:65" s="14" customFormat="1" ht="11.25">
      <c r="B214" s="214"/>
      <c r="C214" s="215"/>
      <c r="D214" s="205" t="s">
        <v>167</v>
      </c>
      <c r="E214" s="216" t="s">
        <v>1</v>
      </c>
      <c r="F214" s="217" t="s">
        <v>1156</v>
      </c>
      <c r="G214" s="215"/>
      <c r="H214" s="218">
        <v>5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167</v>
      </c>
      <c r="AU214" s="224" t="s">
        <v>85</v>
      </c>
      <c r="AV214" s="14" t="s">
        <v>85</v>
      </c>
      <c r="AW214" s="14" t="s">
        <v>32</v>
      </c>
      <c r="AX214" s="14" t="s">
        <v>75</v>
      </c>
      <c r="AY214" s="224" t="s">
        <v>130</v>
      </c>
    </row>
    <row r="215" spans="1:65" s="15" customFormat="1" ht="11.25">
      <c r="B215" s="225"/>
      <c r="C215" s="226"/>
      <c r="D215" s="205" t="s">
        <v>167</v>
      </c>
      <c r="E215" s="227" t="s">
        <v>1065</v>
      </c>
      <c r="F215" s="228" t="s">
        <v>170</v>
      </c>
      <c r="G215" s="226"/>
      <c r="H215" s="229">
        <v>26.62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167</v>
      </c>
      <c r="AU215" s="235" t="s">
        <v>85</v>
      </c>
      <c r="AV215" s="15" t="s">
        <v>136</v>
      </c>
      <c r="AW215" s="15" t="s">
        <v>32</v>
      </c>
      <c r="AX215" s="15" t="s">
        <v>83</v>
      </c>
      <c r="AY215" s="235" t="s">
        <v>130</v>
      </c>
    </row>
    <row r="216" spans="1:65" s="2" customFormat="1" ht="24.2" customHeight="1">
      <c r="A216" s="34"/>
      <c r="B216" s="35"/>
      <c r="C216" s="188" t="s">
        <v>398</v>
      </c>
      <c r="D216" s="188" t="s">
        <v>132</v>
      </c>
      <c r="E216" s="189" t="s">
        <v>1157</v>
      </c>
      <c r="F216" s="190" t="s">
        <v>1158</v>
      </c>
      <c r="G216" s="191" t="s">
        <v>165</v>
      </c>
      <c r="H216" s="192">
        <v>2</v>
      </c>
      <c r="I216" s="193"/>
      <c r="J216" s="194">
        <f>ROUND(I216*H216,2)</f>
        <v>0</v>
      </c>
      <c r="K216" s="195"/>
      <c r="L216" s="196"/>
      <c r="M216" s="197" t="s">
        <v>1</v>
      </c>
      <c r="N216" s="198" t="s">
        <v>40</v>
      </c>
      <c r="O216" s="71"/>
      <c r="P216" s="199">
        <f>O216*H216</f>
        <v>0</v>
      </c>
      <c r="Q216" s="199">
        <v>2.6</v>
      </c>
      <c r="R216" s="199">
        <f>Q216*H216</f>
        <v>5.2</v>
      </c>
      <c r="S216" s="199">
        <v>0</v>
      </c>
      <c r="T216" s="20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1" t="s">
        <v>135</v>
      </c>
      <c r="AT216" s="201" t="s">
        <v>132</v>
      </c>
      <c r="AU216" s="201" t="s">
        <v>85</v>
      </c>
      <c r="AY216" s="17" t="s">
        <v>130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" t="s">
        <v>83</v>
      </c>
      <c r="BK216" s="202">
        <f>ROUND(I216*H216,2)</f>
        <v>0</v>
      </c>
      <c r="BL216" s="17" t="s">
        <v>136</v>
      </c>
      <c r="BM216" s="201" t="s">
        <v>1159</v>
      </c>
    </row>
    <row r="217" spans="1:65" s="13" customFormat="1" ht="11.25">
      <c r="B217" s="203"/>
      <c r="C217" s="204"/>
      <c r="D217" s="205" t="s">
        <v>167</v>
      </c>
      <c r="E217" s="206" t="s">
        <v>1</v>
      </c>
      <c r="F217" s="207" t="s">
        <v>1160</v>
      </c>
      <c r="G217" s="204"/>
      <c r="H217" s="206" t="s">
        <v>1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167</v>
      </c>
      <c r="AU217" s="213" t="s">
        <v>85</v>
      </c>
      <c r="AV217" s="13" t="s">
        <v>83</v>
      </c>
      <c r="AW217" s="13" t="s">
        <v>32</v>
      </c>
      <c r="AX217" s="13" t="s">
        <v>75</v>
      </c>
      <c r="AY217" s="213" t="s">
        <v>130</v>
      </c>
    </row>
    <row r="218" spans="1:65" s="14" customFormat="1" ht="11.25">
      <c r="B218" s="214"/>
      <c r="C218" s="215"/>
      <c r="D218" s="205" t="s">
        <v>167</v>
      </c>
      <c r="E218" s="216" t="s">
        <v>1</v>
      </c>
      <c r="F218" s="217" t="s">
        <v>85</v>
      </c>
      <c r="G218" s="215"/>
      <c r="H218" s="218">
        <v>2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167</v>
      </c>
      <c r="AU218" s="224" t="s">
        <v>85</v>
      </c>
      <c r="AV218" s="14" t="s">
        <v>85</v>
      </c>
      <c r="AW218" s="14" t="s">
        <v>32</v>
      </c>
      <c r="AX218" s="14" t="s">
        <v>83</v>
      </c>
      <c r="AY218" s="224" t="s">
        <v>130</v>
      </c>
    </row>
    <row r="219" spans="1:65" s="2" customFormat="1" ht="21.75" customHeight="1">
      <c r="A219" s="34"/>
      <c r="B219" s="35"/>
      <c r="C219" s="188" t="s">
        <v>403</v>
      </c>
      <c r="D219" s="188" t="s">
        <v>132</v>
      </c>
      <c r="E219" s="189" t="s">
        <v>1161</v>
      </c>
      <c r="F219" s="190" t="s">
        <v>1162</v>
      </c>
      <c r="G219" s="191" t="s">
        <v>165</v>
      </c>
      <c r="H219" s="192">
        <v>29.282</v>
      </c>
      <c r="I219" s="193"/>
      <c r="J219" s="194">
        <f>ROUND(I219*H219,2)</f>
        <v>0</v>
      </c>
      <c r="K219" s="195"/>
      <c r="L219" s="196"/>
      <c r="M219" s="197" t="s">
        <v>1</v>
      </c>
      <c r="N219" s="198" t="s">
        <v>40</v>
      </c>
      <c r="O219" s="71"/>
      <c r="P219" s="199">
        <f>O219*H219</f>
        <v>0</v>
      </c>
      <c r="Q219" s="199">
        <v>2.6700000000000001E-3</v>
      </c>
      <c r="R219" s="199">
        <f>Q219*H219</f>
        <v>7.8182940000000006E-2</v>
      </c>
      <c r="S219" s="199">
        <v>0</v>
      </c>
      <c r="T219" s="20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135</v>
      </c>
      <c r="AT219" s="201" t="s">
        <v>132</v>
      </c>
      <c r="AU219" s="201" t="s">
        <v>85</v>
      </c>
      <c r="AY219" s="17" t="s">
        <v>130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7" t="s">
        <v>83</v>
      </c>
      <c r="BK219" s="202">
        <f>ROUND(I219*H219,2)</f>
        <v>0</v>
      </c>
      <c r="BL219" s="17" t="s">
        <v>136</v>
      </c>
      <c r="BM219" s="201" t="s">
        <v>1163</v>
      </c>
    </row>
    <row r="220" spans="1:65" s="13" customFormat="1" ht="11.25">
      <c r="B220" s="203"/>
      <c r="C220" s="204"/>
      <c r="D220" s="205" t="s">
        <v>167</v>
      </c>
      <c r="E220" s="206" t="s">
        <v>1</v>
      </c>
      <c r="F220" s="207" t="s">
        <v>833</v>
      </c>
      <c r="G220" s="204"/>
      <c r="H220" s="206" t="s">
        <v>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167</v>
      </c>
      <c r="AU220" s="213" t="s">
        <v>85</v>
      </c>
      <c r="AV220" s="13" t="s">
        <v>83</v>
      </c>
      <c r="AW220" s="13" t="s">
        <v>32</v>
      </c>
      <c r="AX220" s="13" t="s">
        <v>75</v>
      </c>
      <c r="AY220" s="213" t="s">
        <v>130</v>
      </c>
    </row>
    <row r="221" spans="1:65" s="14" customFormat="1" ht="11.25">
      <c r="B221" s="214"/>
      <c r="C221" s="215"/>
      <c r="D221" s="205" t="s">
        <v>167</v>
      </c>
      <c r="E221" s="216" t="s">
        <v>1</v>
      </c>
      <c r="F221" s="217" t="s">
        <v>1065</v>
      </c>
      <c r="G221" s="215"/>
      <c r="H221" s="218">
        <v>26.62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167</v>
      </c>
      <c r="AU221" s="224" t="s">
        <v>85</v>
      </c>
      <c r="AV221" s="14" t="s">
        <v>85</v>
      </c>
      <c r="AW221" s="14" t="s">
        <v>32</v>
      </c>
      <c r="AX221" s="14" t="s">
        <v>83</v>
      </c>
      <c r="AY221" s="224" t="s">
        <v>130</v>
      </c>
    </row>
    <row r="222" spans="1:65" s="14" customFormat="1" ht="11.25">
      <c r="B222" s="214"/>
      <c r="C222" s="215"/>
      <c r="D222" s="205" t="s">
        <v>167</v>
      </c>
      <c r="E222" s="215"/>
      <c r="F222" s="217" t="s">
        <v>1164</v>
      </c>
      <c r="G222" s="215"/>
      <c r="H222" s="218">
        <v>29.282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167</v>
      </c>
      <c r="AU222" s="224" t="s">
        <v>85</v>
      </c>
      <c r="AV222" s="14" t="s">
        <v>85</v>
      </c>
      <c r="AW222" s="14" t="s">
        <v>4</v>
      </c>
      <c r="AX222" s="14" t="s">
        <v>83</v>
      </c>
      <c r="AY222" s="224" t="s">
        <v>130</v>
      </c>
    </row>
    <row r="223" spans="1:65" s="2" customFormat="1" ht="24.2" customHeight="1">
      <c r="A223" s="34"/>
      <c r="B223" s="35"/>
      <c r="C223" s="236" t="s">
        <v>409</v>
      </c>
      <c r="D223" s="236" t="s">
        <v>214</v>
      </c>
      <c r="E223" s="237" t="s">
        <v>975</v>
      </c>
      <c r="F223" s="238" t="s">
        <v>976</v>
      </c>
      <c r="G223" s="239" t="s">
        <v>977</v>
      </c>
      <c r="H223" s="240">
        <v>2</v>
      </c>
      <c r="I223" s="241"/>
      <c r="J223" s="242">
        <f>ROUND(I223*H223,2)</f>
        <v>0</v>
      </c>
      <c r="K223" s="243"/>
      <c r="L223" s="39"/>
      <c r="M223" s="244" t="s">
        <v>1</v>
      </c>
      <c r="N223" s="245" t="s">
        <v>40</v>
      </c>
      <c r="O223" s="71"/>
      <c r="P223" s="199">
        <f>O223*H223</f>
        <v>0</v>
      </c>
      <c r="Q223" s="199">
        <v>1E-4</v>
      </c>
      <c r="R223" s="199">
        <f>Q223*H223</f>
        <v>2.0000000000000001E-4</v>
      </c>
      <c r="S223" s="199">
        <v>0</v>
      </c>
      <c r="T223" s="20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1" t="s">
        <v>136</v>
      </c>
      <c r="AT223" s="201" t="s">
        <v>214</v>
      </c>
      <c r="AU223" s="201" t="s">
        <v>85</v>
      </c>
      <c r="AY223" s="17" t="s">
        <v>130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7" t="s">
        <v>83</v>
      </c>
      <c r="BK223" s="202">
        <f>ROUND(I223*H223,2)</f>
        <v>0</v>
      </c>
      <c r="BL223" s="17" t="s">
        <v>136</v>
      </c>
      <c r="BM223" s="201" t="s">
        <v>1165</v>
      </c>
    </row>
    <row r="224" spans="1:65" s="13" customFormat="1" ht="11.25">
      <c r="B224" s="203"/>
      <c r="C224" s="204"/>
      <c r="D224" s="205" t="s">
        <v>167</v>
      </c>
      <c r="E224" s="206" t="s">
        <v>1</v>
      </c>
      <c r="F224" s="207" t="s">
        <v>866</v>
      </c>
      <c r="G224" s="204"/>
      <c r="H224" s="206" t="s">
        <v>1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167</v>
      </c>
      <c r="AU224" s="213" t="s">
        <v>85</v>
      </c>
      <c r="AV224" s="13" t="s">
        <v>83</v>
      </c>
      <c r="AW224" s="13" t="s">
        <v>32</v>
      </c>
      <c r="AX224" s="13" t="s">
        <v>75</v>
      </c>
      <c r="AY224" s="213" t="s">
        <v>130</v>
      </c>
    </row>
    <row r="225" spans="1:65" s="14" customFormat="1" ht="11.25">
      <c r="B225" s="214"/>
      <c r="C225" s="215"/>
      <c r="D225" s="205" t="s">
        <v>167</v>
      </c>
      <c r="E225" s="216" t="s">
        <v>1</v>
      </c>
      <c r="F225" s="217" t="s">
        <v>85</v>
      </c>
      <c r="G225" s="215"/>
      <c r="H225" s="218">
        <v>2</v>
      </c>
      <c r="I225" s="219"/>
      <c r="J225" s="215"/>
      <c r="K225" s="215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167</v>
      </c>
      <c r="AU225" s="224" t="s">
        <v>85</v>
      </c>
      <c r="AV225" s="14" t="s">
        <v>85</v>
      </c>
      <c r="AW225" s="14" t="s">
        <v>32</v>
      </c>
      <c r="AX225" s="14" t="s">
        <v>83</v>
      </c>
      <c r="AY225" s="224" t="s">
        <v>130</v>
      </c>
    </row>
    <row r="226" spans="1:65" s="12" customFormat="1" ht="22.9" customHeight="1">
      <c r="B226" s="172"/>
      <c r="C226" s="173"/>
      <c r="D226" s="174" t="s">
        <v>74</v>
      </c>
      <c r="E226" s="186" t="s">
        <v>158</v>
      </c>
      <c r="F226" s="186" t="s">
        <v>701</v>
      </c>
      <c r="G226" s="173"/>
      <c r="H226" s="173"/>
      <c r="I226" s="176"/>
      <c r="J226" s="187">
        <f>BK226</f>
        <v>0</v>
      </c>
      <c r="K226" s="173"/>
      <c r="L226" s="178"/>
      <c r="M226" s="179"/>
      <c r="N226" s="180"/>
      <c r="O226" s="180"/>
      <c r="P226" s="181">
        <f>SUM(P227:P230)</f>
        <v>0</v>
      </c>
      <c r="Q226" s="180"/>
      <c r="R226" s="181">
        <f>SUM(R227:R230)</f>
        <v>2.3958000000000004E-3</v>
      </c>
      <c r="S226" s="180"/>
      <c r="T226" s="182">
        <f>SUM(T227:T230)</f>
        <v>0</v>
      </c>
      <c r="AR226" s="183" t="s">
        <v>83</v>
      </c>
      <c r="AT226" s="184" t="s">
        <v>74</v>
      </c>
      <c r="AU226" s="184" t="s">
        <v>83</v>
      </c>
      <c r="AY226" s="183" t="s">
        <v>130</v>
      </c>
      <c r="BK226" s="185">
        <f>SUM(BK227:BK230)</f>
        <v>0</v>
      </c>
    </row>
    <row r="227" spans="1:65" s="2" customFormat="1" ht="16.5" customHeight="1">
      <c r="A227" s="34"/>
      <c r="B227" s="35"/>
      <c r="C227" s="236" t="s">
        <v>413</v>
      </c>
      <c r="D227" s="236" t="s">
        <v>214</v>
      </c>
      <c r="E227" s="237" t="s">
        <v>1166</v>
      </c>
      <c r="F227" s="238" t="s">
        <v>1167</v>
      </c>
      <c r="G227" s="239" t="s">
        <v>102</v>
      </c>
      <c r="H227" s="240">
        <v>26.62</v>
      </c>
      <c r="I227" s="241"/>
      <c r="J227" s="242">
        <f>ROUND(I227*H227,2)</f>
        <v>0</v>
      </c>
      <c r="K227" s="243"/>
      <c r="L227" s="39"/>
      <c r="M227" s="244" t="s">
        <v>1</v>
      </c>
      <c r="N227" s="245" t="s">
        <v>40</v>
      </c>
      <c r="O227" s="71"/>
      <c r="P227" s="199">
        <f>O227*H227</f>
        <v>0</v>
      </c>
      <c r="Q227" s="199">
        <v>9.0000000000000006E-5</v>
      </c>
      <c r="R227" s="199">
        <f>Q227*H227</f>
        <v>2.3958000000000004E-3</v>
      </c>
      <c r="S227" s="199">
        <v>0</v>
      </c>
      <c r="T227" s="20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1" t="s">
        <v>136</v>
      </c>
      <c r="AT227" s="201" t="s">
        <v>214</v>
      </c>
      <c r="AU227" s="201" t="s">
        <v>85</v>
      </c>
      <c r="AY227" s="17" t="s">
        <v>130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" t="s">
        <v>83</v>
      </c>
      <c r="BK227" s="202">
        <f>ROUND(I227*H227,2)</f>
        <v>0</v>
      </c>
      <c r="BL227" s="17" t="s">
        <v>136</v>
      </c>
      <c r="BM227" s="201" t="s">
        <v>1168</v>
      </c>
    </row>
    <row r="228" spans="1:65" s="13" customFormat="1" ht="11.25">
      <c r="B228" s="203"/>
      <c r="C228" s="204"/>
      <c r="D228" s="205" t="s">
        <v>167</v>
      </c>
      <c r="E228" s="206" t="s">
        <v>1</v>
      </c>
      <c r="F228" s="207" t="s">
        <v>1169</v>
      </c>
      <c r="G228" s="204"/>
      <c r="H228" s="206" t="s">
        <v>1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167</v>
      </c>
      <c r="AU228" s="213" t="s">
        <v>85</v>
      </c>
      <c r="AV228" s="13" t="s">
        <v>83</v>
      </c>
      <c r="AW228" s="13" t="s">
        <v>32</v>
      </c>
      <c r="AX228" s="13" t="s">
        <v>75</v>
      </c>
      <c r="AY228" s="213" t="s">
        <v>130</v>
      </c>
    </row>
    <row r="229" spans="1:65" s="13" customFormat="1" ht="11.25">
      <c r="B229" s="203"/>
      <c r="C229" s="204"/>
      <c r="D229" s="205" t="s">
        <v>167</v>
      </c>
      <c r="E229" s="206" t="s">
        <v>1</v>
      </c>
      <c r="F229" s="207" t="s">
        <v>1170</v>
      </c>
      <c r="G229" s="204"/>
      <c r="H229" s="206" t="s">
        <v>1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167</v>
      </c>
      <c r="AU229" s="213" t="s">
        <v>85</v>
      </c>
      <c r="AV229" s="13" t="s">
        <v>83</v>
      </c>
      <c r="AW229" s="13" t="s">
        <v>32</v>
      </c>
      <c r="AX229" s="13" t="s">
        <v>75</v>
      </c>
      <c r="AY229" s="213" t="s">
        <v>130</v>
      </c>
    </row>
    <row r="230" spans="1:65" s="14" customFormat="1" ht="11.25">
      <c r="B230" s="214"/>
      <c r="C230" s="215"/>
      <c r="D230" s="205" t="s">
        <v>167</v>
      </c>
      <c r="E230" s="216" t="s">
        <v>1</v>
      </c>
      <c r="F230" s="217" t="s">
        <v>1065</v>
      </c>
      <c r="G230" s="215"/>
      <c r="H230" s="218">
        <v>26.62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167</v>
      </c>
      <c r="AU230" s="224" t="s">
        <v>85</v>
      </c>
      <c r="AV230" s="14" t="s">
        <v>85</v>
      </c>
      <c r="AW230" s="14" t="s">
        <v>32</v>
      </c>
      <c r="AX230" s="14" t="s">
        <v>83</v>
      </c>
      <c r="AY230" s="224" t="s">
        <v>130</v>
      </c>
    </row>
    <row r="231" spans="1:65" s="12" customFormat="1" ht="22.9" customHeight="1">
      <c r="B231" s="172"/>
      <c r="C231" s="173"/>
      <c r="D231" s="174" t="s">
        <v>74</v>
      </c>
      <c r="E231" s="186" t="s">
        <v>806</v>
      </c>
      <c r="F231" s="186" t="s">
        <v>807</v>
      </c>
      <c r="G231" s="173"/>
      <c r="H231" s="173"/>
      <c r="I231" s="176"/>
      <c r="J231" s="187">
        <f>BK231</f>
        <v>0</v>
      </c>
      <c r="K231" s="173"/>
      <c r="L231" s="178"/>
      <c r="M231" s="179"/>
      <c r="N231" s="180"/>
      <c r="O231" s="180"/>
      <c r="P231" s="181">
        <f>P232</f>
        <v>0</v>
      </c>
      <c r="Q231" s="180"/>
      <c r="R231" s="181">
        <f>R232</f>
        <v>0</v>
      </c>
      <c r="S231" s="180"/>
      <c r="T231" s="182">
        <f>T232</f>
        <v>0</v>
      </c>
      <c r="AR231" s="183" t="s">
        <v>83</v>
      </c>
      <c r="AT231" s="184" t="s">
        <v>74</v>
      </c>
      <c r="AU231" s="184" t="s">
        <v>83</v>
      </c>
      <c r="AY231" s="183" t="s">
        <v>130</v>
      </c>
      <c r="BK231" s="185">
        <f>BK232</f>
        <v>0</v>
      </c>
    </row>
    <row r="232" spans="1:65" s="2" customFormat="1" ht="21.75" customHeight="1">
      <c r="A232" s="34"/>
      <c r="B232" s="35"/>
      <c r="C232" s="236" t="s">
        <v>417</v>
      </c>
      <c r="D232" s="236" t="s">
        <v>214</v>
      </c>
      <c r="E232" s="237" t="s">
        <v>1171</v>
      </c>
      <c r="F232" s="238" t="s">
        <v>1172</v>
      </c>
      <c r="G232" s="239" t="s">
        <v>420</v>
      </c>
      <c r="H232" s="240">
        <v>99.075999999999993</v>
      </c>
      <c r="I232" s="241"/>
      <c r="J232" s="242">
        <f>ROUND(I232*H232,2)</f>
        <v>0</v>
      </c>
      <c r="K232" s="243"/>
      <c r="L232" s="39"/>
      <c r="M232" s="246" t="s">
        <v>1</v>
      </c>
      <c r="N232" s="247" t="s">
        <v>40</v>
      </c>
      <c r="O232" s="248"/>
      <c r="P232" s="249">
        <f>O232*H232</f>
        <v>0</v>
      </c>
      <c r="Q232" s="249">
        <v>0</v>
      </c>
      <c r="R232" s="249">
        <f>Q232*H232</f>
        <v>0</v>
      </c>
      <c r="S232" s="249">
        <v>0</v>
      </c>
      <c r="T232" s="25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1" t="s">
        <v>136</v>
      </c>
      <c r="AT232" s="201" t="s">
        <v>214</v>
      </c>
      <c r="AU232" s="201" t="s">
        <v>85</v>
      </c>
      <c r="AY232" s="17" t="s">
        <v>130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7" t="s">
        <v>83</v>
      </c>
      <c r="BK232" s="202">
        <f>ROUND(I232*H232,2)</f>
        <v>0</v>
      </c>
      <c r="BL232" s="17" t="s">
        <v>136</v>
      </c>
      <c r="BM232" s="201" t="s">
        <v>1173</v>
      </c>
    </row>
    <row r="233" spans="1:65" s="2" customFormat="1" ht="6.95" customHeight="1">
      <c r="A233" s="34"/>
      <c r="B233" s="54"/>
      <c r="C233" s="55"/>
      <c r="D233" s="55"/>
      <c r="E233" s="55"/>
      <c r="F233" s="55"/>
      <c r="G233" s="55"/>
      <c r="H233" s="55"/>
      <c r="I233" s="55"/>
      <c r="J233" s="55"/>
      <c r="K233" s="55"/>
      <c r="L233" s="39"/>
      <c r="M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</row>
  </sheetData>
  <sheetProtection algorithmName="SHA-512" hashValue="oAL2id/i28zPbUAU3XUby6bn1Njer4qz3SgLoOHjCcWj/5aGthTI+DvTKOxT/YL4Uc0aEC02mTDjpU2ZWxzOOQ==" saltValue="gareDctq9NwpwLJvL/1XObTf633kqV96sUt+/96oMvSMKGs7Y9Tp1kHRvd1pkprEiA7BlSQV/UxOyuFXASZkcA==" spinCount="100000" sheet="1" objects="1" scenarios="1" formatColumns="0" formatRows="0" autoFilter="0"/>
  <autoFilter ref="C123:K23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97</v>
      </c>
      <c r="AZ2" s="108" t="s">
        <v>1174</v>
      </c>
      <c r="BA2" s="108" t="s">
        <v>1174</v>
      </c>
      <c r="BB2" s="108" t="s">
        <v>102</v>
      </c>
      <c r="BC2" s="108" t="s">
        <v>1175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1176</v>
      </c>
      <c r="BA3" s="108" t="s">
        <v>1176</v>
      </c>
      <c r="BB3" s="108" t="s">
        <v>102</v>
      </c>
      <c r="BC3" s="108" t="s">
        <v>1177</v>
      </c>
      <c r="BD3" s="108" t="s">
        <v>85</v>
      </c>
    </row>
    <row r="4" spans="1:56" s="1" customFormat="1" ht="24.95" customHeight="1">
      <c r="B4" s="20"/>
      <c r="D4" s="111" t="s">
        <v>104</v>
      </c>
      <c r="L4" s="20"/>
      <c r="M4" s="112" t="s">
        <v>10</v>
      </c>
      <c r="AT4" s="17" t="s">
        <v>4</v>
      </c>
      <c r="AZ4" s="108" t="s">
        <v>1178</v>
      </c>
      <c r="BA4" s="108" t="s">
        <v>1178</v>
      </c>
      <c r="BB4" s="108" t="s">
        <v>102</v>
      </c>
      <c r="BC4" s="108" t="s">
        <v>1179</v>
      </c>
      <c r="BD4" s="108" t="s">
        <v>85</v>
      </c>
    </row>
    <row r="5" spans="1:56" s="1" customFormat="1" ht="6.95" customHeight="1">
      <c r="B5" s="20"/>
      <c r="L5" s="20"/>
      <c r="AZ5" s="108" t="s">
        <v>1180</v>
      </c>
      <c r="BA5" s="108" t="s">
        <v>1180</v>
      </c>
      <c r="BB5" s="108" t="s">
        <v>102</v>
      </c>
      <c r="BC5" s="108" t="s">
        <v>1181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1182</v>
      </c>
      <c r="BA6" s="108" t="s">
        <v>1182</v>
      </c>
      <c r="BB6" s="108" t="s">
        <v>102</v>
      </c>
      <c r="BC6" s="108" t="s">
        <v>738</v>
      </c>
      <c r="BD6" s="108" t="s">
        <v>85</v>
      </c>
    </row>
    <row r="7" spans="1:56" s="1" customFormat="1" ht="16.5" customHeight="1">
      <c r="B7" s="20"/>
      <c r="E7" s="309" t="str">
        <f>'Rekapitulace stavby'!K6</f>
        <v>Rekonstrukce ul. Chrjukinova, Ostrava-Zábřeh – 1. ETAPA</v>
      </c>
      <c r="F7" s="310"/>
      <c r="G7" s="310"/>
      <c r="H7" s="310"/>
      <c r="L7" s="20"/>
    </row>
    <row r="8" spans="1:56" s="2" customFormat="1" ht="12" customHeight="1">
      <c r="A8" s="34"/>
      <c r="B8" s="39"/>
      <c r="C8" s="34"/>
      <c r="D8" s="113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1" t="s">
        <v>1183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11. 3. 2021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ROUND((SUM(BE124:BE236)),  2)</f>
        <v>0</v>
      </c>
      <c r="G33" s="34"/>
      <c r="H33" s="34"/>
      <c r="I33" s="125">
        <v>0.21</v>
      </c>
      <c r="J33" s="124">
        <f>ROUND(((SUM(BE124:BE236))*I33),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ROUND((SUM(BF124:BF236)),  2)</f>
        <v>0</v>
      </c>
      <c r="G34" s="34"/>
      <c r="H34" s="34"/>
      <c r="I34" s="125">
        <v>0.15</v>
      </c>
      <c r="J34" s="124">
        <f>ROUND(((SUM(BF124:BF236))*I34),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ROUND((SUM(BG124:BG236)),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ROUND((SUM(BH124:BH236)),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ROUND((SUM(BI124:BI236)),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Rekonstrukce ul. Chrjukinova, Ostrava-Zábřeh – 1. ETAPA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004 - SO 401 VEŘEJNÉ OSVĚTLENÍ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Chrjukinova</v>
      </c>
      <c r="G89" s="36"/>
      <c r="H89" s="36"/>
      <c r="I89" s="29" t="s">
        <v>22</v>
      </c>
      <c r="J89" s="66" t="str">
        <f>IF(J12="","",J12)</f>
        <v>11. 3. 2021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110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276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9" customFormat="1" ht="24.95" customHeight="1">
      <c r="B99" s="148"/>
      <c r="C99" s="149"/>
      <c r="D99" s="150" t="s">
        <v>1184</v>
      </c>
      <c r="E99" s="151"/>
      <c r="F99" s="151"/>
      <c r="G99" s="151"/>
      <c r="H99" s="151"/>
      <c r="I99" s="151"/>
      <c r="J99" s="152">
        <f>J130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1185</v>
      </c>
      <c r="E100" s="157"/>
      <c r="F100" s="157"/>
      <c r="G100" s="157"/>
      <c r="H100" s="157"/>
      <c r="I100" s="157"/>
      <c r="J100" s="158">
        <f>J131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1186</v>
      </c>
      <c r="E101" s="157"/>
      <c r="F101" s="157"/>
      <c r="G101" s="157"/>
      <c r="H101" s="157"/>
      <c r="I101" s="157"/>
      <c r="J101" s="158">
        <f>J143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280</v>
      </c>
      <c r="E102" s="151"/>
      <c r="F102" s="151"/>
      <c r="G102" s="151"/>
      <c r="H102" s="151"/>
      <c r="I102" s="151"/>
      <c r="J102" s="152">
        <f>J145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1187</v>
      </c>
      <c r="E103" s="157"/>
      <c r="F103" s="157"/>
      <c r="G103" s="157"/>
      <c r="H103" s="157"/>
      <c r="I103" s="157"/>
      <c r="J103" s="158">
        <f>J146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281</v>
      </c>
      <c r="E104" s="157"/>
      <c r="F104" s="157"/>
      <c r="G104" s="157"/>
      <c r="H104" s="157"/>
      <c r="I104" s="157"/>
      <c r="J104" s="158">
        <f>J194</f>
        <v>0</v>
      </c>
      <c r="K104" s="155"/>
      <c r="L104" s="15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6" t="str">
        <f>E7</f>
        <v>Rekonstrukce ul. Chrjukinova, Ostrava-Zábřeh – 1. ETAPA</v>
      </c>
      <c r="F114" s="317"/>
      <c r="G114" s="317"/>
      <c r="H114" s="31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105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8" t="str">
        <f>E9</f>
        <v>004 - SO 401 VEŘEJNÉ OSVĚTLENÍ</v>
      </c>
      <c r="F116" s="318"/>
      <c r="G116" s="318"/>
      <c r="H116" s="31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ul. Chrjukinova</v>
      </c>
      <c r="G118" s="36"/>
      <c r="H118" s="36"/>
      <c r="I118" s="29" t="s">
        <v>22</v>
      </c>
      <c r="J118" s="66" t="str">
        <f>IF(J12="","",J12)</f>
        <v>11. 3. 2021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>Městský obvod Ostrava – Jih</v>
      </c>
      <c r="G120" s="36"/>
      <c r="H120" s="36"/>
      <c r="I120" s="29" t="s">
        <v>30</v>
      </c>
      <c r="J120" s="32" t="str">
        <f>E21</f>
        <v>Ing.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>Ing. 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115</v>
      </c>
      <c r="D123" s="163" t="s">
        <v>60</v>
      </c>
      <c r="E123" s="163" t="s">
        <v>56</v>
      </c>
      <c r="F123" s="163" t="s">
        <v>57</v>
      </c>
      <c r="G123" s="163" t="s">
        <v>116</v>
      </c>
      <c r="H123" s="163" t="s">
        <v>117</v>
      </c>
      <c r="I123" s="163" t="s">
        <v>118</v>
      </c>
      <c r="J123" s="164" t="s">
        <v>109</v>
      </c>
      <c r="K123" s="165" t="s">
        <v>119</v>
      </c>
      <c r="L123" s="166"/>
      <c r="M123" s="75" t="s">
        <v>1</v>
      </c>
      <c r="N123" s="76" t="s">
        <v>39</v>
      </c>
      <c r="O123" s="76" t="s">
        <v>120</v>
      </c>
      <c r="P123" s="76" t="s">
        <v>121</v>
      </c>
      <c r="Q123" s="76" t="s">
        <v>122</v>
      </c>
      <c r="R123" s="76" t="s">
        <v>123</v>
      </c>
      <c r="S123" s="76" t="s">
        <v>124</v>
      </c>
      <c r="T123" s="77" t="s">
        <v>125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126</v>
      </c>
      <c r="D124" s="36"/>
      <c r="E124" s="36"/>
      <c r="F124" s="36"/>
      <c r="G124" s="36"/>
      <c r="H124" s="36"/>
      <c r="I124" s="36"/>
      <c r="J124" s="167">
        <f>BK124</f>
        <v>0</v>
      </c>
      <c r="K124" s="36"/>
      <c r="L124" s="39"/>
      <c r="M124" s="78"/>
      <c r="N124" s="168"/>
      <c r="O124" s="79"/>
      <c r="P124" s="169">
        <f>P125+P130+P145</f>
        <v>0</v>
      </c>
      <c r="Q124" s="79"/>
      <c r="R124" s="169">
        <f>R125+R130+R145</f>
        <v>65.632065250000025</v>
      </c>
      <c r="S124" s="79"/>
      <c r="T124" s="170">
        <f>T125+T130+T145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74</v>
      </c>
      <c r="AU124" s="17" t="s">
        <v>111</v>
      </c>
      <c r="BK124" s="171">
        <f>BK125+BK130+BK145</f>
        <v>0</v>
      </c>
    </row>
    <row r="125" spans="1:65" s="12" customFormat="1" ht="25.9" customHeight="1">
      <c r="B125" s="172"/>
      <c r="C125" s="173"/>
      <c r="D125" s="174" t="s">
        <v>74</v>
      </c>
      <c r="E125" s="175" t="s">
        <v>127</v>
      </c>
      <c r="F125" s="175" t="s">
        <v>128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</f>
        <v>0</v>
      </c>
      <c r="Q125" s="180"/>
      <c r="R125" s="181">
        <f>R126</f>
        <v>0</v>
      </c>
      <c r="S125" s="180"/>
      <c r="T125" s="182">
        <f>T126</f>
        <v>0</v>
      </c>
      <c r="AR125" s="183" t="s">
        <v>83</v>
      </c>
      <c r="AT125" s="184" t="s">
        <v>74</v>
      </c>
      <c r="AU125" s="184" t="s">
        <v>75</v>
      </c>
      <c r="AY125" s="183" t="s">
        <v>130</v>
      </c>
      <c r="BK125" s="185">
        <f>BK126</f>
        <v>0</v>
      </c>
    </row>
    <row r="126" spans="1:65" s="12" customFormat="1" ht="22.9" customHeight="1">
      <c r="B126" s="172"/>
      <c r="C126" s="173"/>
      <c r="D126" s="174" t="s">
        <v>74</v>
      </c>
      <c r="E126" s="186" t="s">
        <v>135</v>
      </c>
      <c r="F126" s="186" t="s">
        <v>632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SUM(P127:P129)</f>
        <v>0</v>
      </c>
      <c r="Q126" s="180"/>
      <c r="R126" s="181">
        <f>SUM(R127:R129)</f>
        <v>0</v>
      </c>
      <c r="S126" s="180"/>
      <c r="T126" s="182">
        <f>SUM(T127:T129)</f>
        <v>0</v>
      </c>
      <c r="AR126" s="183" t="s">
        <v>83</v>
      </c>
      <c r="AT126" s="184" t="s">
        <v>74</v>
      </c>
      <c r="AU126" s="184" t="s">
        <v>83</v>
      </c>
      <c r="AY126" s="183" t="s">
        <v>130</v>
      </c>
      <c r="BK126" s="185">
        <f>SUM(BK127:BK129)</f>
        <v>0</v>
      </c>
    </row>
    <row r="127" spans="1:65" s="2" customFormat="1" ht="24.2" customHeight="1">
      <c r="A127" s="34"/>
      <c r="B127" s="35"/>
      <c r="C127" s="236" t="s">
        <v>83</v>
      </c>
      <c r="D127" s="236" t="s">
        <v>214</v>
      </c>
      <c r="E127" s="237" t="s">
        <v>1188</v>
      </c>
      <c r="F127" s="238" t="s">
        <v>1189</v>
      </c>
      <c r="G127" s="239" t="s">
        <v>245</v>
      </c>
      <c r="H127" s="240">
        <v>3.45</v>
      </c>
      <c r="I127" s="241"/>
      <c r="J127" s="242">
        <f>ROUND(I127*H127,2)</f>
        <v>0</v>
      </c>
      <c r="K127" s="243"/>
      <c r="L127" s="39"/>
      <c r="M127" s="244" t="s">
        <v>1</v>
      </c>
      <c r="N127" s="245" t="s">
        <v>40</v>
      </c>
      <c r="O127" s="7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136</v>
      </c>
      <c r="AT127" s="201" t="s">
        <v>214</v>
      </c>
      <c r="AU127" s="201" t="s">
        <v>85</v>
      </c>
      <c r="AY127" s="17" t="s">
        <v>130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136</v>
      </c>
      <c r="BM127" s="201" t="s">
        <v>1190</v>
      </c>
    </row>
    <row r="128" spans="1:65" s="13" customFormat="1" ht="11.25">
      <c r="B128" s="203"/>
      <c r="C128" s="204"/>
      <c r="D128" s="205" t="s">
        <v>167</v>
      </c>
      <c r="E128" s="206" t="s">
        <v>1</v>
      </c>
      <c r="F128" s="207" t="s">
        <v>1191</v>
      </c>
      <c r="G128" s="204"/>
      <c r="H128" s="206" t="s">
        <v>1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167</v>
      </c>
      <c r="AU128" s="213" t="s">
        <v>85</v>
      </c>
      <c r="AV128" s="13" t="s">
        <v>83</v>
      </c>
      <c r="AW128" s="13" t="s">
        <v>32</v>
      </c>
      <c r="AX128" s="13" t="s">
        <v>75</v>
      </c>
      <c r="AY128" s="213" t="s">
        <v>130</v>
      </c>
    </row>
    <row r="129" spans="1:65" s="14" customFormat="1" ht="11.25">
      <c r="B129" s="214"/>
      <c r="C129" s="215"/>
      <c r="D129" s="205" t="s">
        <v>167</v>
      </c>
      <c r="E129" s="216" t="s">
        <v>1</v>
      </c>
      <c r="F129" s="217" t="s">
        <v>1192</v>
      </c>
      <c r="G129" s="215"/>
      <c r="H129" s="218">
        <v>3.45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167</v>
      </c>
      <c r="AU129" s="224" t="s">
        <v>85</v>
      </c>
      <c r="AV129" s="14" t="s">
        <v>85</v>
      </c>
      <c r="AW129" s="14" t="s">
        <v>32</v>
      </c>
      <c r="AX129" s="14" t="s">
        <v>83</v>
      </c>
      <c r="AY129" s="224" t="s">
        <v>130</v>
      </c>
    </row>
    <row r="130" spans="1:65" s="12" customFormat="1" ht="25.9" customHeight="1">
      <c r="B130" s="172"/>
      <c r="C130" s="173"/>
      <c r="D130" s="174" t="s">
        <v>74</v>
      </c>
      <c r="E130" s="175" t="s">
        <v>1193</v>
      </c>
      <c r="F130" s="175" t="s">
        <v>1194</v>
      </c>
      <c r="G130" s="173"/>
      <c r="H130" s="173"/>
      <c r="I130" s="176"/>
      <c r="J130" s="177">
        <f>BK130</f>
        <v>0</v>
      </c>
      <c r="K130" s="173"/>
      <c r="L130" s="178"/>
      <c r="M130" s="179"/>
      <c r="N130" s="180"/>
      <c r="O130" s="180"/>
      <c r="P130" s="181">
        <f>P131+P143</f>
        <v>0</v>
      </c>
      <c r="Q130" s="180"/>
      <c r="R130" s="181">
        <f>R131+R143</f>
        <v>4.6499999999999996E-3</v>
      </c>
      <c r="S130" s="180"/>
      <c r="T130" s="182">
        <f>T131+T143</f>
        <v>0</v>
      </c>
      <c r="AR130" s="183" t="s">
        <v>85</v>
      </c>
      <c r="AT130" s="184" t="s">
        <v>74</v>
      </c>
      <c r="AU130" s="184" t="s">
        <v>75</v>
      </c>
      <c r="AY130" s="183" t="s">
        <v>130</v>
      </c>
      <c r="BK130" s="185">
        <f>BK131+BK143</f>
        <v>0</v>
      </c>
    </row>
    <row r="131" spans="1:65" s="12" customFormat="1" ht="22.9" customHeight="1">
      <c r="B131" s="172"/>
      <c r="C131" s="173"/>
      <c r="D131" s="174" t="s">
        <v>74</v>
      </c>
      <c r="E131" s="186" t="s">
        <v>1195</v>
      </c>
      <c r="F131" s="186" t="s">
        <v>1196</v>
      </c>
      <c r="G131" s="173"/>
      <c r="H131" s="173"/>
      <c r="I131" s="176"/>
      <c r="J131" s="187">
        <f>BK131</f>
        <v>0</v>
      </c>
      <c r="K131" s="173"/>
      <c r="L131" s="178"/>
      <c r="M131" s="179"/>
      <c r="N131" s="180"/>
      <c r="O131" s="180"/>
      <c r="P131" s="181">
        <f>SUM(P132:P142)</f>
        <v>0</v>
      </c>
      <c r="Q131" s="180"/>
      <c r="R131" s="181">
        <f>SUM(R132:R142)</f>
        <v>4.6499999999999996E-3</v>
      </c>
      <c r="S131" s="180"/>
      <c r="T131" s="182">
        <f>SUM(T132:T142)</f>
        <v>0</v>
      </c>
      <c r="AR131" s="183" t="s">
        <v>85</v>
      </c>
      <c r="AT131" s="184" t="s">
        <v>74</v>
      </c>
      <c r="AU131" s="184" t="s">
        <v>83</v>
      </c>
      <c r="AY131" s="183" t="s">
        <v>130</v>
      </c>
      <c r="BK131" s="185">
        <f>SUM(BK132:BK142)</f>
        <v>0</v>
      </c>
    </row>
    <row r="132" spans="1:65" s="2" customFormat="1" ht="24.2" customHeight="1">
      <c r="A132" s="34"/>
      <c r="B132" s="35"/>
      <c r="C132" s="236" t="s">
        <v>85</v>
      </c>
      <c r="D132" s="236" t="s">
        <v>214</v>
      </c>
      <c r="E132" s="237" t="s">
        <v>1197</v>
      </c>
      <c r="F132" s="238" t="s">
        <v>1198</v>
      </c>
      <c r="G132" s="239" t="s">
        <v>102</v>
      </c>
      <c r="H132" s="240">
        <v>443.6</v>
      </c>
      <c r="I132" s="241"/>
      <c r="J132" s="242">
        <f>ROUND(I132*H132,2)</f>
        <v>0</v>
      </c>
      <c r="K132" s="243"/>
      <c r="L132" s="39"/>
      <c r="M132" s="244" t="s">
        <v>1</v>
      </c>
      <c r="N132" s="245" t="s">
        <v>40</v>
      </c>
      <c r="O132" s="7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190</v>
      </c>
      <c r="AT132" s="201" t="s">
        <v>214</v>
      </c>
      <c r="AU132" s="201" t="s">
        <v>85</v>
      </c>
      <c r="AY132" s="17" t="s">
        <v>130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83</v>
      </c>
      <c r="BK132" s="202">
        <f>ROUND(I132*H132,2)</f>
        <v>0</v>
      </c>
      <c r="BL132" s="17" t="s">
        <v>190</v>
      </c>
      <c r="BM132" s="201" t="s">
        <v>1199</v>
      </c>
    </row>
    <row r="133" spans="1:65" s="14" customFormat="1" ht="11.25">
      <c r="B133" s="214"/>
      <c r="C133" s="215"/>
      <c r="D133" s="205" t="s">
        <v>167</v>
      </c>
      <c r="E133" s="216" t="s">
        <v>1</v>
      </c>
      <c r="F133" s="217" t="s">
        <v>1200</v>
      </c>
      <c r="G133" s="215"/>
      <c r="H133" s="218">
        <v>443.6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167</v>
      </c>
      <c r="AU133" s="224" t="s">
        <v>85</v>
      </c>
      <c r="AV133" s="14" t="s">
        <v>85</v>
      </c>
      <c r="AW133" s="14" t="s">
        <v>32</v>
      </c>
      <c r="AX133" s="14" t="s">
        <v>83</v>
      </c>
      <c r="AY133" s="224" t="s">
        <v>130</v>
      </c>
    </row>
    <row r="134" spans="1:65" s="2" customFormat="1" ht="24.2" customHeight="1">
      <c r="A134" s="34"/>
      <c r="B134" s="35"/>
      <c r="C134" s="236" t="s">
        <v>140</v>
      </c>
      <c r="D134" s="236" t="s">
        <v>214</v>
      </c>
      <c r="E134" s="237" t="s">
        <v>1201</v>
      </c>
      <c r="F134" s="238" t="s">
        <v>1202</v>
      </c>
      <c r="G134" s="239" t="s">
        <v>165</v>
      </c>
      <c r="H134" s="240">
        <v>33</v>
      </c>
      <c r="I134" s="241"/>
      <c r="J134" s="242">
        <f>ROUND(I134*H134,2)</f>
        <v>0</v>
      </c>
      <c r="K134" s="243"/>
      <c r="L134" s="39"/>
      <c r="M134" s="244" t="s">
        <v>1</v>
      </c>
      <c r="N134" s="245" t="s">
        <v>40</v>
      </c>
      <c r="O134" s="7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190</v>
      </c>
      <c r="AT134" s="201" t="s">
        <v>214</v>
      </c>
      <c r="AU134" s="201" t="s">
        <v>85</v>
      </c>
      <c r="AY134" s="17" t="s">
        <v>130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83</v>
      </c>
      <c r="BK134" s="202">
        <f>ROUND(I134*H134,2)</f>
        <v>0</v>
      </c>
      <c r="BL134" s="17" t="s">
        <v>190</v>
      </c>
      <c r="BM134" s="201" t="s">
        <v>1203</v>
      </c>
    </row>
    <row r="135" spans="1:65" s="2" customFormat="1" ht="21.75" customHeight="1">
      <c r="A135" s="34"/>
      <c r="B135" s="35"/>
      <c r="C135" s="236" t="s">
        <v>136</v>
      </c>
      <c r="D135" s="236" t="s">
        <v>214</v>
      </c>
      <c r="E135" s="237" t="s">
        <v>1204</v>
      </c>
      <c r="F135" s="238" t="s">
        <v>1205</v>
      </c>
      <c r="G135" s="239" t="s">
        <v>165</v>
      </c>
      <c r="H135" s="240">
        <v>6</v>
      </c>
      <c r="I135" s="241"/>
      <c r="J135" s="242">
        <f>ROUND(I135*H135,2)</f>
        <v>0</v>
      </c>
      <c r="K135" s="243"/>
      <c r="L135" s="39"/>
      <c r="M135" s="244" t="s">
        <v>1</v>
      </c>
      <c r="N135" s="245" t="s">
        <v>40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190</v>
      </c>
      <c r="AT135" s="201" t="s">
        <v>214</v>
      </c>
      <c r="AU135" s="201" t="s">
        <v>85</v>
      </c>
      <c r="AY135" s="17" t="s">
        <v>130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83</v>
      </c>
      <c r="BK135" s="202">
        <f>ROUND(I135*H135,2)</f>
        <v>0</v>
      </c>
      <c r="BL135" s="17" t="s">
        <v>190</v>
      </c>
      <c r="BM135" s="201" t="s">
        <v>1206</v>
      </c>
    </row>
    <row r="136" spans="1:65" s="2" customFormat="1" ht="21.75" customHeight="1">
      <c r="A136" s="34"/>
      <c r="B136" s="35"/>
      <c r="C136" s="236" t="s">
        <v>129</v>
      </c>
      <c r="D136" s="236" t="s">
        <v>214</v>
      </c>
      <c r="E136" s="237" t="s">
        <v>1207</v>
      </c>
      <c r="F136" s="238" t="s">
        <v>1208</v>
      </c>
      <c r="G136" s="239" t="s">
        <v>165</v>
      </c>
      <c r="H136" s="240">
        <v>18</v>
      </c>
      <c r="I136" s="241"/>
      <c r="J136" s="242">
        <f>ROUND(I136*H136,2)</f>
        <v>0</v>
      </c>
      <c r="K136" s="243"/>
      <c r="L136" s="39"/>
      <c r="M136" s="244" t="s">
        <v>1</v>
      </c>
      <c r="N136" s="245" t="s">
        <v>40</v>
      </c>
      <c r="O136" s="7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190</v>
      </c>
      <c r="AT136" s="201" t="s">
        <v>214</v>
      </c>
      <c r="AU136" s="201" t="s">
        <v>85</v>
      </c>
      <c r="AY136" s="17" t="s">
        <v>130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" t="s">
        <v>83</v>
      </c>
      <c r="BK136" s="202">
        <f>ROUND(I136*H136,2)</f>
        <v>0</v>
      </c>
      <c r="BL136" s="17" t="s">
        <v>190</v>
      </c>
      <c r="BM136" s="201" t="s">
        <v>1209</v>
      </c>
    </row>
    <row r="137" spans="1:65" s="2" customFormat="1" ht="16.5" customHeight="1">
      <c r="A137" s="34"/>
      <c r="B137" s="35"/>
      <c r="C137" s="236" t="s">
        <v>148</v>
      </c>
      <c r="D137" s="236" t="s">
        <v>214</v>
      </c>
      <c r="E137" s="237" t="s">
        <v>1210</v>
      </c>
      <c r="F137" s="238" t="s">
        <v>1211</v>
      </c>
      <c r="G137" s="239" t="s">
        <v>165</v>
      </c>
      <c r="H137" s="240">
        <v>33</v>
      </c>
      <c r="I137" s="241"/>
      <c r="J137" s="242">
        <f>ROUND(I137*H137,2)</f>
        <v>0</v>
      </c>
      <c r="K137" s="243"/>
      <c r="L137" s="39"/>
      <c r="M137" s="244" t="s">
        <v>1</v>
      </c>
      <c r="N137" s="245" t="s">
        <v>40</v>
      </c>
      <c r="O137" s="7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190</v>
      </c>
      <c r="AT137" s="201" t="s">
        <v>214</v>
      </c>
      <c r="AU137" s="201" t="s">
        <v>85</v>
      </c>
      <c r="AY137" s="17" t="s">
        <v>130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83</v>
      </c>
      <c r="BK137" s="202">
        <f>ROUND(I137*H137,2)</f>
        <v>0</v>
      </c>
      <c r="BL137" s="17" t="s">
        <v>190</v>
      </c>
      <c r="BM137" s="201" t="s">
        <v>1212</v>
      </c>
    </row>
    <row r="138" spans="1:65" s="14" customFormat="1" ht="11.25">
      <c r="B138" s="214"/>
      <c r="C138" s="215"/>
      <c r="D138" s="205" t="s">
        <v>167</v>
      </c>
      <c r="E138" s="216" t="s">
        <v>1</v>
      </c>
      <c r="F138" s="217" t="s">
        <v>1213</v>
      </c>
      <c r="G138" s="215"/>
      <c r="H138" s="218">
        <v>33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167</v>
      </c>
      <c r="AU138" s="224" t="s">
        <v>85</v>
      </c>
      <c r="AV138" s="14" t="s">
        <v>85</v>
      </c>
      <c r="AW138" s="14" t="s">
        <v>32</v>
      </c>
      <c r="AX138" s="14" t="s">
        <v>83</v>
      </c>
      <c r="AY138" s="224" t="s">
        <v>130</v>
      </c>
    </row>
    <row r="139" spans="1:65" s="2" customFormat="1" ht="16.5" customHeight="1">
      <c r="A139" s="34"/>
      <c r="B139" s="35"/>
      <c r="C139" s="188" t="s">
        <v>151</v>
      </c>
      <c r="D139" s="188" t="s">
        <v>132</v>
      </c>
      <c r="E139" s="189" t="s">
        <v>1214</v>
      </c>
      <c r="F139" s="190" t="s">
        <v>1215</v>
      </c>
      <c r="G139" s="191" t="s">
        <v>165</v>
      </c>
      <c r="H139" s="192">
        <v>10</v>
      </c>
      <c r="I139" s="193"/>
      <c r="J139" s="194">
        <f>ROUND(I139*H139,2)</f>
        <v>0</v>
      </c>
      <c r="K139" s="195"/>
      <c r="L139" s="196"/>
      <c r="M139" s="197" t="s">
        <v>1</v>
      </c>
      <c r="N139" s="198" t="s">
        <v>40</v>
      </c>
      <c r="O139" s="71"/>
      <c r="P139" s="199">
        <f>O139*H139</f>
        <v>0</v>
      </c>
      <c r="Q139" s="199">
        <v>1.2E-4</v>
      </c>
      <c r="R139" s="199">
        <f>Q139*H139</f>
        <v>1.2000000000000001E-3</v>
      </c>
      <c r="S139" s="199">
        <v>0</v>
      </c>
      <c r="T139" s="20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417</v>
      </c>
      <c r="AT139" s="201" t="s">
        <v>132</v>
      </c>
      <c r="AU139" s="201" t="s">
        <v>85</v>
      </c>
      <c r="AY139" s="17" t="s">
        <v>130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" t="s">
        <v>83</v>
      </c>
      <c r="BK139" s="202">
        <f>ROUND(I139*H139,2)</f>
        <v>0</v>
      </c>
      <c r="BL139" s="17" t="s">
        <v>190</v>
      </c>
      <c r="BM139" s="201" t="s">
        <v>1216</v>
      </c>
    </row>
    <row r="140" spans="1:65" s="2" customFormat="1" ht="16.5" customHeight="1">
      <c r="A140" s="34"/>
      <c r="B140" s="35"/>
      <c r="C140" s="188" t="s">
        <v>135</v>
      </c>
      <c r="D140" s="188" t="s">
        <v>132</v>
      </c>
      <c r="E140" s="189" t="s">
        <v>1217</v>
      </c>
      <c r="F140" s="190" t="s">
        <v>1218</v>
      </c>
      <c r="G140" s="191" t="s">
        <v>165</v>
      </c>
      <c r="H140" s="192">
        <v>23</v>
      </c>
      <c r="I140" s="193"/>
      <c r="J140" s="194">
        <f>ROUND(I140*H140,2)</f>
        <v>0</v>
      </c>
      <c r="K140" s="195"/>
      <c r="L140" s="196"/>
      <c r="M140" s="197" t="s">
        <v>1</v>
      </c>
      <c r="N140" s="198" t="s">
        <v>40</v>
      </c>
      <c r="O140" s="71"/>
      <c r="P140" s="199">
        <f>O140*H140</f>
        <v>0</v>
      </c>
      <c r="Q140" s="199">
        <v>1.4999999999999999E-4</v>
      </c>
      <c r="R140" s="199">
        <f>Q140*H140</f>
        <v>3.4499999999999995E-3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417</v>
      </c>
      <c r="AT140" s="201" t="s">
        <v>132</v>
      </c>
      <c r="AU140" s="201" t="s">
        <v>85</v>
      </c>
      <c r="AY140" s="17" t="s">
        <v>130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83</v>
      </c>
      <c r="BK140" s="202">
        <f>ROUND(I140*H140,2)</f>
        <v>0</v>
      </c>
      <c r="BL140" s="17" t="s">
        <v>190</v>
      </c>
      <c r="BM140" s="201" t="s">
        <v>1219</v>
      </c>
    </row>
    <row r="141" spans="1:65" s="2" customFormat="1" ht="24.2" customHeight="1">
      <c r="A141" s="34"/>
      <c r="B141" s="35"/>
      <c r="C141" s="236" t="s">
        <v>158</v>
      </c>
      <c r="D141" s="236" t="s">
        <v>214</v>
      </c>
      <c r="E141" s="237" t="s">
        <v>1220</v>
      </c>
      <c r="F141" s="238" t="s">
        <v>1221</v>
      </c>
      <c r="G141" s="239" t="s">
        <v>165</v>
      </c>
      <c r="H141" s="240">
        <v>1</v>
      </c>
      <c r="I141" s="241"/>
      <c r="J141" s="242">
        <f>ROUND(I141*H141,2)</f>
        <v>0</v>
      </c>
      <c r="K141" s="243"/>
      <c r="L141" s="39"/>
      <c r="M141" s="244" t="s">
        <v>1</v>
      </c>
      <c r="N141" s="245" t="s">
        <v>40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190</v>
      </c>
      <c r="AT141" s="201" t="s">
        <v>214</v>
      </c>
      <c r="AU141" s="201" t="s">
        <v>85</v>
      </c>
      <c r="AY141" s="17" t="s">
        <v>130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83</v>
      </c>
      <c r="BK141" s="202">
        <f>ROUND(I141*H141,2)</f>
        <v>0</v>
      </c>
      <c r="BL141" s="17" t="s">
        <v>190</v>
      </c>
      <c r="BM141" s="201" t="s">
        <v>1222</v>
      </c>
    </row>
    <row r="142" spans="1:65" s="2" customFormat="1" ht="16.5" customHeight="1">
      <c r="A142" s="34"/>
      <c r="B142" s="35"/>
      <c r="C142" s="236" t="s">
        <v>162</v>
      </c>
      <c r="D142" s="236" t="s">
        <v>214</v>
      </c>
      <c r="E142" s="237" t="s">
        <v>1223</v>
      </c>
      <c r="F142" s="238" t="s">
        <v>1224</v>
      </c>
      <c r="G142" s="239" t="s">
        <v>1225</v>
      </c>
      <c r="H142" s="240">
        <v>1</v>
      </c>
      <c r="I142" s="241"/>
      <c r="J142" s="242">
        <f>ROUND(I142*H142,2)</f>
        <v>0</v>
      </c>
      <c r="K142" s="243"/>
      <c r="L142" s="39"/>
      <c r="M142" s="244" t="s">
        <v>1</v>
      </c>
      <c r="N142" s="245" t="s">
        <v>40</v>
      </c>
      <c r="O142" s="7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190</v>
      </c>
      <c r="AT142" s="201" t="s">
        <v>214</v>
      </c>
      <c r="AU142" s="201" t="s">
        <v>85</v>
      </c>
      <c r="AY142" s="17" t="s">
        <v>130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83</v>
      </c>
      <c r="BK142" s="202">
        <f>ROUND(I142*H142,2)</f>
        <v>0</v>
      </c>
      <c r="BL142" s="17" t="s">
        <v>190</v>
      </c>
      <c r="BM142" s="201" t="s">
        <v>1226</v>
      </c>
    </row>
    <row r="143" spans="1:65" s="12" customFormat="1" ht="22.9" customHeight="1">
      <c r="B143" s="172"/>
      <c r="C143" s="173"/>
      <c r="D143" s="174" t="s">
        <v>74</v>
      </c>
      <c r="E143" s="186" t="s">
        <v>1227</v>
      </c>
      <c r="F143" s="186" t="s">
        <v>1228</v>
      </c>
      <c r="G143" s="173"/>
      <c r="H143" s="173"/>
      <c r="I143" s="176"/>
      <c r="J143" s="187">
        <f>BK143</f>
        <v>0</v>
      </c>
      <c r="K143" s="173"/>
      <c r="L143" s="178"/>
      <c r="M143" s="179"/>
      <c r="N143" s="180"/>
      <c r="O143" s="180"/>
      <c r="P143" s="181">
        <f>P144</f>
        <v>0</v>
      </c>
      <c r="Q143" s="180"/>
      <c r="R143" s="181">
        <f>R144</f>
        <v>0</v>
      </c>
      <c r="S143" s="180"/>
      <c r="T143" s="182">
        <f>T144</f>
        <v>0</v>
      </c>
      <c r="AR143" s="183" t="s">
        <v>85</v>
      </c>
      <c r="AT143" s="184" t="s">
        <v>74</v>
      </c>
      <c r="AU143" s="184" t="s">
        <v>83</v>
      </c>
      <c r="AY143" s="183" t="s">
        <v>130</v>
      </c>
      <c r="BK143" s="185">
        <f>BK144</f>
        <v>0</v>
      </c>
    </row>
    <row r="144" spans="1:65" s="2" customFormat="1" ht="24.2" customHeight="1">
      <c r="A144" s="34"/>
      <c r="B144" s="35"/>
      <c r="C144" s="236" t="s">
        <v>171</v>
      </c>
      <c r="D144" s="236" t="s">
        <v>214</v>
      </c>
      <c r="E144" s="237" t="s">
        <v>1229</v>
      </c>
      <c r="F144" s="238" t="s">
        <v>1230</v>
      </c>
      <c r="G144" s="239" t="s">
        <v>165</v>
      </c>
      <c r="H144" s="240">
        <v>11</v>
      </c>
      <c r="I144" s="241"/>
      <c r="J144" s="242">
        <f>ROUND(I144*H144,2)</f>
        <v>0</v>
      </c>
      <c r="K144" s="243"/>
      <c r="L144" s="39"/>
      <c r="M144" s="244" t="s">
        <v>1</v>
      </c>
      <c r="N144" s="245" t="s">
        <v>40</v>
      </c>
      <c r="O144" s="71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190</v>
      </c>
      <c r="AT144" s="201" t="s">
        <v>214</v>
      </c>
      <c r="AU144" s="201" t="s">
        <v>85</v>
      </c>
      <c r="AY144" s="17" t="s">
        <v>130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83</v>
      </c>
      <c r="BK144" s="202">
        <f>ROUND(I144*H144,2)</f>
        <v>0</v>
      </c>
      <c r="BL144" s="17" t="s">
        <v>190</v>
      </c>
      <c r="BM144" s="201" t="s">
        <v>1231</v>
      </c>
    </row>
    <row r="145" spans="1:65" s="12" customFormat="1" ht="25.9" customHeight="1">
      <c r="B145" s="172"/>
      <c r="C145" s="173"/>
      <c r="D145" s="174" t="s">
        <v>74</v>
      </c>
      <c r="E145" s="175" t="s">
        <v>132</v>
      </c>
      <c r="F145" s="175" t="s">
        <v>812</v>
      </c>
      <c r="G145" s="173"/>
      <c r="H145" s="173"/>
      <c r="I145" s="176"/>
      <c r="J145" s="177">
        <f>BK145</f>
        <v>0</v>
      </c>
      <c r="K145" s="173"/>
      <c r="L145" s="178"/>
      <c r="M145" s="179"/>
      <c r="N145" s="180"/>
      <c r="O145" s="180"/>
      <c r="P145" s="181">
        <f>P146+P194</f>
        <v>0</v>
      </c>
      <c r="Q145" s="180"/>
      <c r="R145" s="181">
        <f>R146+R194</f>
        <v>65.627415250000027</v>
      </c>
      <c r="S145" s="180"/>
      <c r="T145" s="182">
        <f>T146+T194</f>
        <v>0</v>
      </c>
      <c r="AR145" s="183" t="s">
        <v>140</v>
      </c>
      <c r="AT145" s="184" t="s">
        <v>74</v>
      </c>
      <c r="AU145" s="184" t="s">
        <v>75</v>
      </c>
      <c r="AY145" s="183" t="s">
        <v>130</v>
      </c>
      <c r="BK145" s="185">
        <f>BK146+BK194</f>
        <v>0</v>
      </c>
    </row>
    <row r="146" spans="1:65" s="12" customFormat="1" ht="22.9" customHeight="1">
      <c r="B146" s="172"/>
      <c r="C146" s="173"/>
      <c r="D146" s="174" t="s">
        <v>74</v>
      </c>
      <c r="E146" s="186" t="s">
        <v>1232</v>
      </c>
      <c r="F146" s="186" t="s">
        <v>1233</v>
      </c>
      <c r="G146" s="173"/>
      <c r="H146" s="173"/>
      <c r="I146" s="176"/>
      <c r="J146" s="187">
        <f>BK146</f>
        <v>0</v>
      </c>
      <c r="K146" s="173"/>
      <c r="L146" s="178"/>
      <c r="M146" s="179"/>
      <c r="N146" s="180"/>
      <c r="O146" s="180"/>
      <c r="P146" s="181">
        <f>SUM(P147:P193)</f>
        <v>0</v>
      </c>
      <c r="Q146" s="180"/>
      <c r="R146" s="181">
        <f>SUM(R147:R193)</f>
        <v>0.48842799999999997</v>
      </c>
      <c r="S146" s="180"/>
      <c r="T146" s="182">
        <f>SUM(T147:T193)</f>
        <v>0</v>
      </c>
      <c r="AR146" s="183" t="s">
        <v>140</v>
      </c>
      <c r="AT146" s="184" t="s">
        <v>74</v>
      </c>
      <c r="AU146" s="184" t="s">
        <v>83</v>
      </c>
      <c r="AY146" s="183" t="s">
        <v>130</v>
      </c>
      <c r="BK146" s="185">
        <f>SUM(BK147:BK193)</f>
        <v>0</v>
      </c>
    </row>
    <row r="147" spans="1:65" s="2" customFormat="1" ht="16.5" customHeight="1">
      <c r="A147" s="34"/>
      <c r="B147" s="35"/>
      <c r="C147" s="236" t="s">
        <v>175</v>
      </c>
      <c r="D147" s="236" t="s">
        <v>214</v>
      </c>
      <c r="E147" s="237" t="s">
        <v>1234</v>
      </c>
      <c r="F147" s="238" t="s">
        <v>1235</v>
      </c>
      <c r="G147" s="239" t="s">
        <v>102</v>
      </c>
      <c r="H147" s="240">
        <v>315.7</v>
      </c>
      <c r="I147" s="241"/>
      <c r="J147" s="242">
        <f>ROUND(I147*H147,2)</f>
        <v>0</v>
      </c>
      <c r="K147" s="243"/>
      <c r="L147" s="39"/>
      <c r="M147" s="244" t="s">
        <v>1</v>
      </c>
      <c r="N147" s="245" t="s">
        <v>40</v>
      </c>
      <c r="O147" s="7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577</v>
      </c>
      <c r="AT147" s="201" t="s">
        <v>214</v>
      </c>
      <c r="AU147" s="201" t="s">
        <v>85</v>
      </c>
      <c r="AY147" s="17" t="s">
        <v>130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83</v>
      </c>
      <c r="BK147" s="202">
        <f>ROUND(I147*H147,2)</f>
        <v>0</v>
      </c>
      <c r="BL147" s="17" t="s">
        <v>577</v>
      </c>
      <c r="BM147" s="201" t="s">
        <v>1236</v>
      </c>
    </row>
    <row r="148" spans="1:65" s="13" customFormat="1" ht="11.25">
      <c r="B148" s="203"/>
      <c r="C148" s="204"/>
      <c r="D148" s="205" t="s">
        <v>167</v>
      </c>
      <c r="E148" s="206" t="s">
        <v>1</v>
      </c>
      <c r="F148" s="207" t="s">
        <v>1191</v>
      </c>
      <c r="G148" s="204"/>
      <c r="H148" s="206" t="s">
        <v>1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167</v>
      </c>
      <c r="AU148" s="213" t="s">
        <v>85</v>
      </c>
      <c r="AV148" s="13" t="s">
        <v>83</v>
      </c>
      <c r="AW148" s="13" t="s">
        <v>32</v>
      </c>
      <c r="AX148" s="13" t="s">
        <v>75</v>
      </c>
      <c r="AY148" s="213" t="s">
        <v>130</v>
      </c>
    </row>
    <row r="149" spans="1:65" s="14" customFormat="1" ht="11.25">
      <c r="B149" s="214"/>
      <c r="C149" s="215"/>
      <c r="D149" s="205" t="s">
        <v>167</v>
      </c>
      <c r="E149" s="216" t="s">
        <v>1</v>
      </c>
      <c r="F149" s="217" t="s">
        <v>1237</v>
      </c>
      <c r="G149" s="215"/>
      <c r="H149" s="218">
        <v>315.7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167</v>
      </c>
      <c r="AU149" s="224" t="s">
        <v>85</v>
      </c>
      <c r="AV149" s="14" t="s">
        <v>85</v>
      </c>
      <c r="AW149" s="14" t="s">
        <v>32</v>
      </c>
      <c r="AX149" s="14" t="s">
        <v>83</v>
      </c>
      <c r="AY149" s="224" t="s">
        <v>130</v>
      </c>
    </row>
    <row r="150" spans="1:65" s="2" customFormat="1" ht="16.5" customHeight="1">
      <c r="A150" s="34"/>
      <c r="B150" s="35"/>
      <c r="C150" s="236" t="s">
        <v>179</v>
      </c>
      <c r="D150" s="236" t="s">
        <v>214</v>
      </c>
      <c r="E150" s="237" t="s">
        <v>1238</v>
      </c>
      <c r="F150" s="238" t="s">
        <v>1239</v>
      </c>
      <c r="G150" s="239" t="s">
        <v>165</v>
      </c>
      <c r="H150" s="240">
        <v>11</v>
      </c>
      <c r="I150" s="241"/>
      <c r="J150" s="242">
        <f t="shared" ref="J150:J157" si="0">ROUND(I150*H150,2)</f>
        <v>0</v>
      </c>
      <c r="K150" s="243"/>
      <c r="L150" s="39"/>
      <c r="M150" s="244" t="s">
        <v>1</v>
      </c>
      <c r="N150" s="245" t="s">
        <v>40</v>
      </c>
      <c r="O150" s="71"/>
      <c r="P150" s="199">
        <f t="shared" ref="P150:P157" si="1">O150*H150</f>
        <v>0</v>
      </c>
      <c r="Q150" s="199">
        <v>0</v>
      </c>
      <c r="R150" s="199">
        <f t="shared" ref="R150:R157" si="2">Q150*H150</f>
        <v>0</v>
      </c>
      <c r="S150" s="199">
        <v>0</v>
      </c>
      <c r="T150" s="200">
        <f t="shared" ref="T150:T157" si="3"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577</v>
      </c>
      <c r="AT150" s="201" t="s">
        <v>214</v>
      </c>
      <c r="AU150" s="201" t="s">
        <v>85</v>
      </c>
      <c r="AY150" s="17" t="s">
        <v>130</v>
      </c>
      <c r="BE150" s="202">
        <f t="shared" ref="BE150:BE157" si="4">IF(N150="základní",J150,0)</f>
        <v>0</v>
      </c>
      <c r="BF150" s="202">
        <f t="shared" ref="BF150:BF157" si="5">IF(N150="snížená",J150,0)</f>
        <v>0</v>
      </c>
      <c r="BG150" s="202">
        <f t="shared" ref="BG150:BG157" si="6">IF(N150="zákl. přenesená",J150,0)</f>
        <v>0</v>
      </c>
      <c r="BH150" s="202">
        <f t="shared" ref="BH150:BH157" si="7">IF(N150="sníž. přenesená",J150,0)</f>
        <v>0</v>
      </c>
      <c r="BI150" s="202">
        <f t="shared" ref="BI150:BI157" si="8">IF(N150="nulová",J150,0)</f>
        <v>0</v>
      </c>
      <c r="BJ150" s="17" t="s">
        <v>83</v>
      </c>
      <c r="BK150" s="202">
        <f t="shared" ref="BK150:BK157" si="9">ROUND(I150*H150,2)</f>
        <v>0</v>
      </c>
      <c r="BL150" s="17" t="s">
        <v>577</v>
      </c>
      <c r="BM150" s="201" t="s">
        <v>1240</v>
      </c>
    </row>
    <row r="151" spans="1:65" s="2" customFormat="1" ht="16.5" customHeight="1">
      <c r="A151" s="34"/>
      <c r="B151" s="35"/>
      <c r="C151" s="236" t="s">
        <v>183</v>
      </c>
      <c r="D151" s="236" t="s">
        <v>214</v>
      </c>
      <c r="E151" s="237" t="s">
        <v>1241</v>
      </c>
      <c r="F151" s="238" t="s">
        <v>1242</v>
      </c>
      <c r="G151" s="239" t="s">
        <v>165</v>
      </c>
      <c r="H151" s="240">
        <v>11</v>
      </c>
      <c r="I151" s="241"/>
      <c r="J151" s="242">
        <f t="shared" si="0"/>
        <v>0</v>
      </c>
      <c r="K151" s="243"/>
      <c r="L151" s="39"/>
      <c r="M151" s="244" t="s">
        <v>1</v>
      </c>
      <c r="N151" s="245" t="s">
        <v>40</v>
      </c>
      <c r="O151" s="71"/>
      <c r="P151" s="199">
        <f t="shared" si="1"/>
        <v>0</v>
      </c>
      <c r="Q151" s="199">
        <v>0</v>
      </c>
      <c r="R151" s="199">
        <f t="shared" si="2"/>
        <v>0</v>
      </c>
      <c r="S151" s="199">
        <v>0</v>
      </c>
      <c r="T151" s="200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577</v>
      </c>
      <c r="AT151" s="201" t="s">
        <v>214</v>
      </c>
      <c r="AU151" s="201" t="s">
        <v>85</v>
      </c>
      <c r="AY151" s="17" t="s">
        <v>130</v>
      </c>
      <c r="BE151" s="202">
        <f t="shared" si="4"/>
        <v>0</v>
      </c>
      <c r="BF151" s="202">
        <f t="shared" si="5"/>
        <v>0</v>
      </c>
      <c r="BG151" s="202">
        <f t="shared" si="6"/>
        <v>0</v>
      </c>
      <c r="BH151" s="202">
        <f t="shared" si="7"/>
        <v>0</v>
      </c>
      <c r="BI151" s="202">
        <f t="shared" si="8"/>
        <v>0</v>
      </c>
      <c r="BJ151" s="17" t="s">
        <v>83</v>
      </c>
      <c r="BK151" s="202">
        <f t="shared" si="9"/>
        <v>0</v>
      </c>
      <c r="BL151" s="17" t="s">
        <v>577</v>
      </c>
      <c r="BM151" s="201" t="s">
        <v>1243</v>
      </c>
    </row>
    <row r="152" spans="1:65" s="2" customFormat="1" ht="16.5" customHeight="1">
      <c r="A152" s="34"/>
      <c r="B152" s="35"/>
      <c r="C152" s="188" t="s">
        <v>8</v>
      </c>
      <c r="D152" s="188" t="s">
        <v>132</v>
      </c>
      <c r="E152" s="189" t="s">
        <v>1244</v>
      </c>
      <c r="F152" s="190" t="s">
        <v>1245</v>
      </c>
      <c r="G152" s="191" t="s">
        <v>165</v>
      </c>
      <c r="H152" s="192">
        <v>2</v>
      </c>
      <c r="I152" s="193"/>
      <c r="J152" s="194">
        <f t="shared" si="0"/>
        <v>0</v>
      </c>
      <c r="K152" s="195"/>
      <c r="L152" s="196"/>
      <c r="M152" s="197" t="s">
        <v>1</v>
      </c>
      <c r="N152" s="198" t="s">
        <v>40</v>
      </c>
      <c r="O152" s="71"/>
      <c r="P152" s="199">
        <f t="shared" si="1"/>
        <v>0</v>
      </c>
      <c r="Q152" s="199">
        <v>0</v>
      </c>
      <c r="R152" s="199">
        <f t="shared" si="2"/>
        <v>0</v>
      </c>
      <c r="S152" s="199">
        <v>0</v>
      </c>
      <c r="T152" s="200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1" t="s">
        <v>1246</v>
      </c>
      <c r="AT152" s="201" t="s">
        <v>132</v>
      </c>
      <c r="AU152" s="201" t="s">
        <v>85</v>
      </c>
      <c r="AY152" s="17" t="s">
        <v>130</v>
      </c>
      <c r="BE152" s="202">
        <f t="shared" si="4"/>
        <v>0</v>
      </c>
      <c r="BF152" s="202">
        <f t="shared" si="5"/>
        <v>0</v>
      </c>
      <c r="BG152" s="202">
        <f t="shared" si="6"/>
        <v>0</v>
      </c>
      <c r="BH152" s="202">
        <f t="shared" si="7"/>
        <v>0</v>
      </c>
      <c r="BI152" s="202">
        <f t="shared" si="8"/>
        <v>0</v>
      </c>
      <c r="BJ152" s="17" t="s">
        <v>83</v>
      </c>
      <c r="BK152" s="202">
        <f t="shared" si="9"/>
        <v>0</v>
      </c>
      <c r="BL152" s="17" t="s">
        <v>577</v>
      </c>
      <c r="BM152" s="201" t="s">
        <v>1247</v>
      </c>
    </row>
    <row r="153" spans="1:65" s="2" customFormat="1" ht="16.5" customHeight="1">
      <c r="A153" s="34"/>
      <c r="B153" s="35"/>
      <c r="C153" s="188" t="s">
        <v>190</v>
      </c>
      <c r="D153" s="188" t="s">
        <v>132</v>
      </c>
      <c r="E153" s="189" t="s">
        <v>1248</v>
      </c>
      <c r="F153" s="190" t="s">
        <v>1249</v>
      </c>
      <c r="G153" s="191" t="s">
        <v>165</v>
      </c>
      <c r="H153" s="192">
        <v>9</v>
      </c>
      <c r="I153" s="193"/>
      <c r="J153" s="194">
        <f t="shared" si="0"/>
        <v>0</v>
      </c>
      <c r="K153" s="195"/>
      <c r="L153" s="196"/>
      <c r="M153" s="197" t="s">
        <v>1</v>
      </c>
      <c r="N153" s="198" t="s">
        <v>40</v>
      </c>
      <c r="O153" s="71"/>
      <c r="P153" s="199">
        <f t="shared" si="1"/>
        <v>0</v>
      </c>
      <c r="Q153" s="199">
        <v>0</v>
      </c>
      <c r="R153" s="199">
        <f t="shared" si="2"/>
        <v>0</v>
      </c>
      <c r="S153" s="199">
        <v>0</v>
      </c>
      <c r="T153" s="200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1246</v>
      </c>
      <c r="AT153" s="201" t="s">
        <v>132</v>
      </c>
      <c r="AU153" s="201" t="s">
        <v>85</v>
      </c>
      <c r="AY153" s="17" t="s">
        <v>130</v>
      </c>
      <c r="BE153" s="202">
        <f t="shared" si="4"/>
        <v>0</v>
      </c>
      <c r="BF153" s="202">
        <f t="shared" si="5"/>
        <v>0</v>
      </c>
      <c r="BG153" s="202">
        <f t="shared" si="6"/>
        <v>0</v>
      </c>
      <c r="BH153" s="202">
        <f t="shared" si="7"/>
        <v>0</v>
      </c>
      <c r="BI153" s="202">
        <f t="shared" si="8"/>
        <v>0</v>
      </c>
      <c r="BJ153" s="17" t="s">
        <v>83</v>
      </c>
      <c r="BK153" s="202">
        <f t="shared" si="9"/>
        <v>0</v>
      </c>
      <c r="BL153" s="17" t="s">
        <v>577</v>
      </c>
      <c r="BM153" s="201" t="s">
        <v>1250</v>
      </c>
    </row>
    <row r="154" spans="1:65" s="2" customFormat="1" ht="21.75" customHeight="1">
      <c r="A154" s="34"/>
      <c r="B154" s="35"/>
      <c r="C154" s="188" t="s">
        <v>194</v>
      </c>
      <c r="D154" s="188" t="s">
        <v>132</v>
      </c>
      <c r="E154" s="189" t="s">
        <v>1251</v>
      </c>
      <c r="F154" s="190" t="s">
        <v>1252</v>
      </c>
      <c r="G154" s="191" t="s">
        <v>165</v>
      </c>
      <c r="H154" s="192">
        <v>11</v>
      </c>
      <c r="I154" s="193"/>
      <c r="J154" s="194">
        <f t="shared" si="0"/>
        <v>0</v>
      </c>
      <c r="K154" s="195"/>
      <c r="L154" s="196"/>
      <c r="M154" s="197" t="s">
        <v>1</v>
      </c>
      <c r="N154" s="198" t="s">
        <v>40</v>
      </c>
      <c r="O154" s="71"/>
      <c r="P154" s="199">
        <f t="shared" si="1"/>
        <v>0</v>
      </c>
      <c r="Q154" s="199">
        <v>0</v>
      </c>
      <c r="R154" s="199">
        <f t="shared" si="2"/>
        <v>0</v>
      </c>
      <c r="S154" s="199">
        <v>0</v>
      </c>
      <c r="T154" s="200">
        <f t="shared" si="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1246</v>
      </c>
      <c r="AT154" s="201" t="s">
        <v>132</v>
      </c>
      <c r="AU154" s="201" t="s">
        <v>85</v>
      </c>
      <c r="AY154" s="17" t="s">
        <v>130</v>
      </c>
      <c r="BE154" s="202">
        <f t="shared" si="4"/>
        <v>0</v>
      </c>
      <c r="BF154" s="202">
        <f t="shared" si="5"/>
        <v>0</v>
      </c>
      <c r="BG154" s="202">
        <f t="shared" si="6"/>
        <v>0</v>
      </c>
      <c r="BH154" s="202">
        <f t="shared" si="7"/>
        <v>0</v>
      </c>
      <c r="BI154" s="202">
        <f t="shared" si="8"/>
        <v>0</v>
      </c>
      <c r="BJ154" s="17" t="s">
        <v>83</v>
      </c>
      <c r="BK154" s="202">
        <f t="shared" si="9"/>
        <v>0</v>
      </c>
      <c r="BL154" s="17" t="s">
        <v>577</v>
      </c>
      <c r="BM154" s="201" t="s">
        <v>1253</v>
      </c>
    </row>
    <row r="155" spans="1:65" s="2" customFormat="1" ht="16.5" customHeight="1">
      <c r="A155" s="34"/>
      <c r="B155" s="35"/>
      <c r="C155" s="236" t="s">
        <v>198</v>
      </c>
      <c r="D155" s="236" t="s">
        <v>214</v>
      </c>
      <c r="E155" s="237" t="s">
        <v>1254</v>
      </c>
      <c r="F155" s="238" t="s">
        <v>1255</v>
      </c>
      <c r="G155" s="239" t="s">
        <v>165</v>
      </c>
      <c r="H155" s="240">
        <v>13</v>
      </c>
      <c r="I155" s="241"/>
      <c r="J155" s="242">
        <f t="shared" si="0"/>
        <v>0</v>
      </c>
      <c r="K155" s="243"/>
      <c r="L155" s="39"/>
      <c r="M155" s="244" t="s">
        <v>1</v>
      </c>
      <c r="N155" s="245" t="s">
        <v>40</v>
      </c>
      <c r="O155" s="71"/>
      <c r="P155" s="199">
        <f t="shared" si="1"/>
        <v>0</v>
      </c>
      <c r="Q155" s="199">
        <v>0</v>
      </c>
      <c r="R155" s="199">
        <f t="shared" si="2"/>
        <v>0</v>
      </c>
      <c r="S155" s="199">
        <v>0</v>
      </c>
      <c r="T155" s="200">
        <f t="shared" si="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1" t="s">
        <v>577</v>
      </c>
      <c r="AT155" s="201" t="s">
        <v>214</v>
      </c>
      <c r="AU155" s="201" t="s">
        <v>85</v>
      </c>
      <c r="AY155" s="17" t="s">
        <v>130</v>
      </c>
      <c r="BE155" s="202">
        <f t="shared" si="4"/>
        <v>0</v>
      </c>
      <c r="BF155" s="202">
        <f t="shared" si="5"/>
        <v>0</v>
      </c>
      <c r="BG155" s="202">
        <f t="shared" si="6"/>
        <v>0</v>
      </c>
      <c r="BH155" s="202">
        <f t="shared" si="7"/>
        <v>0</v>
      </c>
      <c r="BI155" s="202">
        <f t="shared" si="8"/>
        <v>0</v>
      </c>
      <c r="BJ155" s="17" t="s">
        <v>83</v>
      </c>
      <c r="BK155" s="202">
        <f t="shared" si="9"/>
        <v>0</v>
      </c>
      <c r="BL155" s="17" t="s">
        <v>577</v>
      </c>
      <c r="BM155" s="201" t="s">
        <v>1256</v>
      </c>
    </row>
    <row r="156" spans="1:65" s="2" customFormat="1" ht="24.2" customHeight="1">
      <c r="A156" s="34"/>
      <c r="B156" s="35"/>
      <c r="C156" s="188" t="s">
        <v>202</v>
      </c>
      <c r="D156" s="188" t="s">
        <v>132</v>
      </c>
      <c r="E156" s="189" t="s">
        <v>1257</v>
      </c>
      <c r="F156" s="190" t="s">
        <v>1258</v>
      </c>
      <c r="G156" s="191" t="s">
        <v>1259</v>
      </c>
      <c r="H156" s="192">
        <v>13</v>
      </c>
      <c r="I156" s="193"/>
      <c r="J156" s="194">
        <f t="shared" si="0"/>
        <v>0</v>
      </c>
      <c r="K156" s="195"/>
      <c r="L156" s="196"/>
      <c r="M156" s="197" t="s">
        <v>1</v>
      </c>
      <c r="N156" s="198" t="s">
        <v>40</v>
      </c>
      <c r="O156" s="71"/>
      <c r="P156" s="199">
        <f t="shared" si="1"/>
        <v>0</v>
      </c>
      <c r="Q156" s="199">
        <v>0</v>
      </c>
      <c r="R156" s="199">
        <f t="shared" si="2"/>
        <v>0</v>
      </c>
      <c r="S156" s="199">
        <v>0</v>
      </c>
      <c r="T156" s="200">
        <f t="shared" si="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1246</v>
      </c>
      <c r="AT156" s="201" t="s">
        <v>132</v>
      </c>
      <c r="AU156" s="201" t="s">
        <v>85</v>
      </c>
      <c r="AY156" s="17" t="s">
        <v>130</v>
      </c>
      <c r="BE156" s="202">
        <f t="shared" si="4"/>
        <v>0</v>
      </c>
      <c r="BF156" s="202">
        <f t="shared" si="5"/>
        <v>0</v>
      </c>
      <c r="BG156" s="202">
        <f t="shared" si="6"/>
        <v>0</v>
      </c>
      <c r="BH156" s="202">
        <f t="shared" si="7"/>
        <v>0</v>
      </c>
      <c r="BI156" s="202">
        <f t="shared" si="8"/>
        <v>0</v>
      </c>
      <c r="BJ156" s="17" t="s">
        <v>83</v>
      </c>
      <c r="BK156" s="202">
        <f t="shared" si="9"/>
        <v>0</v>
      </c>
      <c r="BL156" s="17" t="s">
        <v>577</v>
      </c>
      <c r="BM156" s="201" t="s">
        <v>1260</v>
      </c>
    </row>
    <row r="157" spans="1:65" s="2" customFormat="1" ht="33" customHeight="1">
      <c r="A157" s="34"/>
      <c r="B157" s="35"/>
      <c r="C157" s="236" t="s">
        <v>206</v>
      </c>
      <c r="D157" s="236" t="s">
        <v>214</v>
      </c>
      <c r="E157" s="237" t="s">
        <v>1261</v>
      </c>
      <c r="F157" s="238" t="s">
        <v>1262</v>
      </c>
      <c r="G157" s="239" t="s">
        <v>102</v>
      </c>
      <c r="H157" s="240">
        <v>281.10000000000002</v>
      </c>
      <c r="I157" s="241"/>
      <c r="J157" s="242">
        <f t="shared" si="0"/>
        <v>0</v>
      </c>
      <c r="K157" s="243"/>
      <c r="L157" s="39"/>
      <c r="M157" s="244" t="s">
        <v>1</v>
      </c>
      <c r="N157" s="245" t="s">
        <v>40</v>
      </c>
      <c r="O157" s="71"/>
      <c r="P157" s="199">
        <f t="shared" si="1"/>
        <v>0</v>
      </c>
      <c r="Q157" s="199">
        <v>0</v>
      </c>
      <c r="R157" s="199">
        <f t="shared" si="2"/>
        <v>0</v>
      </c>
      <c r="S157" s="199">
        <v>0</v>
      </c>
      <c r="T157" s="200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577</v>
      </c>
      <c r="AT157" s="201" t="s">
        <v>214</v>
      </c>
      <c r="AU157" s="201" t="s">
        <v>85</v>
      </c>
      <c r="AY157" s="17" t="s">
        <v>130</v>
      </c>
      <c r="BE157" s="202">
        <f t="shared" si="4"/>
        <v>0</v>
      </c>
      <c r="BF157" s="202">
        <f t="shared" si="5"/>
        <v>0</v>
      </c>
      <c r="BG157" s="202">
        <f t="shared" si="6"/>
        <v>0</v>
      </c>
      <c r="BH157" s="202">
        <f t="shared" si="7"/>
        <v>0</v>
      </c>
      <c r="BI157" s="202">
        <f t="shared" si="8"/>
        <v>0</v>
      </c>
      <c r="BJ157" s="17" t="s">
        <v>83</v>
      </c>
      <c r="BK157" s="202">
        <f t="shared" si="9"/>
        <v>0</v>
      </c>
      <c r="BL157" s="17" t="s">
        <v>577</v>
      </c>
      <c r="BM157" s="201" t="s">
        <v>1263</v>
      </c>
    </row>
    <row r="158" spans="1:65" s="14" customFormat="1" ht="11.25">
      <c r="B158" s="214"/>
      <c r="C158" s="215"/>
      <c r="D158" s="205" t="s">
        <v>167</v>
      </c>
      <c r="E158" s="216" t="s">
        <v>1</v>
      </c>
      <c r="F158" s="217" t="s">
        <v>1176</v>
      </c>
      <c r="G158" s="215"/>
      <c r="H158" s="218">
        <v>281.10000000000002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167</v>
      </c>
      <c r="AU158" s="224" t="s">
        <v>85</v>
      </c>
      <c r="AV158" s="14" t="s">
        <v>85</v>
      </c>
      <c r="AW158" s="14" t="s">
        <v>32</v>
      </c>
      <c r="AX158" s="14" t="s">
        <v>83</v>
      </c>
      <c r="AY158" s="224" t="s">
        <v>130</v>
      </c>
    </row>
    <row r="159" spans="1:65" s="2" customFormat="1" ht="16.5" customHeight="1">
      <c r="A159" s="34"/>
      <c r="B159" s="35"/>
      <c r="C159" s="188" t="s">
        <v>7</v>
      </c>
      <c r="D159" s="188" t="s">
        <v>132</v>
      </c>
      <c r="E159" s="189" t="s">
        <v>1264</v>
      </c>
      <c r="F159" s="190" t="s">
        <v>1265</v>
      </c>
      <c r="G159" s="191" t="s">
        <v>451</v>
      </c>
      <c r="H159" s="192">
        <v>174.28200000000001</v>
      </c>
      <c r="I159" s="193"/>
      <c r="J159" s="194">
        <f>ROUND(I159*H159,2)</f>
        <v>0</v>
      </c>
      <c r="K159" s="195"/>
      <c r="L159" s="196"/>
      <c r="M159" s="197" t="s">
        <v>1</v>
      </c>
      <c r="N159" s="198" t="s">
        <v>40</v>
      </c>
      <c r="O159" s="71"/>
      <c r="P159" s="199">
        <f>O159*H159</f>
        <v>0</v>
      </c>
      <c r="Q159" s="199">
        <v>1E-3</v>
      </c>
      <c r="R159" s="199">
        <f>Q159*H159</f>
        <v>0.17428200000000002</v>
      </c>
      <c r="S159" s="199">
        <v>0</v>
      </c>
      <c r="T159" s="20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1" t="s">
        <v>831</v>
      </c>
      <c r="AT159" s="201" t="s">
        <v>132</v>
      </c>
      <c r="AU159" s="201" t="s">
        <v>85</v>
      </c>
      <c r="AY159" s="17" t="s">
        <v>130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" t="s">
        <v>83</v>
      </c>
      <c r="BK159" s="202">
        <f>ROUND(I159*H159,2)</f>
        <v>0</v>
      </c>
      <c r="BL159" s="17" t="s">
        <v>831</v>
      </c>
      <c r="BM159" s="201" t="s">
        <v>1266</v>
      </c>
    </row>
    <row r="160" spans="1:65" s="14" customFormat="1" ht="11.25">
      <c r="B160" s="214"/>
      <c r="C160" s="215"/>
      <c r="D160" s="205" t="s">
        <v>167</v>
      </c>
      <c r="E160" s="216" t="s">
        <v>1</v>
      </c>
      <c r="F160" s="217" t="s">
        <v>1267</v>
      </c>
      <c r="G160" s="215"/>
      <c r="H160" s="218">
        <v>174.28200000000001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167</v>
      </c>
      <c r="AU160" s="224" t="s">
        <v>85</v>
      </c>
      <c r="AV160" s="14" t="s">
        <v>85</v>
      </c>
      <c r="AW160" s="14" t="s">
        <v>32</v>
      </c>
      <c r="AX160" s="14" t="s">
        <v>83</v>
      </c>
      <c r="AY160" s="224" t="s">
        <v>130</v>
      </c>
    </row>
    <row r="161" spans="1:65" s="2" customFormat="1" ht="24.2" customHeight="1">
      <c r="A161" s="34"/>
      <c r="B161" s="35"/>
      <c r="C161" s="236" t="s">
        <v>213</v>
      </c>
      <c r="D161" s="236" t="s">
        <v>214</v>
      </c>
      <c r="E161" s="237" t="s">
        <v>1268</v>
      </c>
      <c r="F161" s="238" t="s">
        <v>1269</v>
      </c>
      <c r="G161" s="239" t="s">
        <v>165</v>
      </c>
      <c r="H161" s="240">
        <v>1</v>
      </c>
      <c r="I161" s="241"/>
      <c r="J161" s="242">
        <f t="shared" ref="J161:J166" si="10">ROUND(I161*H161,2)</f>
        <v>0</v>
      </c>
      <c r="K161" s="243"/>
      <c r="L161" s="39"/>
      <c r="M161" s="244" t="s">
        <v>1</v>
      </c>
      <c r="N161" s="245" t="s">
        <v>40</v>
      </c>
      <c r="O161" s="71"/>
      <c r="P161" s="199">
        <f t="shared" ref="P161:P166" si="11">O161*H161</f>
        <v>0</v>
      </c>
      <c r="Q161" s="199">
        <v>0</v>
      </c>
      <c r="R161" s="199">
        <f t="shared" ref="R161:R166" si="12">Q161*H161</f>
        <v>0</v>
      </c>
      <c r="S161" s="199">
        <v>0</v>
      </c>
      <c r="T161" s="200">
        <f t="shared" ref="T161:T166" si="13"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577</v>
      </c>
      <c r="AT161" s="201" t="s">
        <v>214</v>
      </c>
      <c r="AU161" s="201" t="s">
        <v>85</v>
      </c>
      <c r="AY161" s="17" t="s">
        <v>130</v>
      </c>
      <c r="BE161" s="202">
        <f t="shared" ref="BE161:BE166" si="14">IF(N161="základní",J161,0)</f>
        <v>0</v>
      </c>
      <c r="BF161" s="202">
        <f t="shared" ref="BF161:BF166" si="15">IF(N161="snížená",J161,0)</f>
        <v>0</v>
      </c>
      <c r="BG161" s="202">
        <f t="shared" ref="BG161:BG166" si="16">IF(N161="zákl. přenesená",J161,0)</f>
        <v>0</v>
      </c>
      <c r="BH161" s="202">
        <f t="shared" ref="BH161:BH166" si="17">IF(N161="sníž. přenesená",J161,0)</f>
        <v>0</v>
      </c>
      <c r="BI161" s="202">
        <f t="shared" ref="BI161:BI166" si="18">IF(N161="nulová",J161,0)</f>
        <v>0</v>
      </c>
      <c r="BJ161" s="17" t="s">
        <v>83</v>
      </c>
      <c r="BK161" s="202">
        <f t="shared" ref="BK161:BK166" si="19">ROUND(I161*H161,2)</f>
        <v>0</v>
      </c>
      <c r="BL161" s="17" t="s">
        <v>577</v>
      </c>
      <c r="BM161" s="201" t="s">
        <v>1270</v>
      </c>
    </row>
    <row r="162" spans="1:65" s="2" customFormat="1" ht="24.2" customHeight="1">
      <c r="A162" s="34"/>
      <c r="B162" s="35"/>
      <c r="C162" s="236" t="s">
        <v>218</v>
      </c>
      <c r="D162" s="236" t="s">
        <v>214</v>
      </c>
      <c r="E162" s="237" t="s">
        <v>1271</v>
      </c>
      <c r="F162" s="238" t="s">
        <v>1272</v>
      </c>
      <c r="G162" s="239" t="s">
        <v>165</v>
      </c>
      <c r="H162" s="240">
        <v>11</v>
      </c>
      <c r="I162" s="241"/>
      <c r="J162" s="242">
        <f t="shared" si="10"/>
        <v>0</v>
      </c>
      <c r="K162" s="243"/>
      <c r="L162" s="39"/>
      <c r="M162" s="244" t="s">
        <v>1</v>
      </c>
      <c r="N162" s="245" t="s">
        <v>40</v>
      </c>
      <c r="O162" s="71"/>
      <c r="P162" s="199">
        <f t="shared" si="11"/>
        <v>0</v>
      </c>
      <c r="Q162" s="199">
        <v>0</v>
      </c>
      <c r="R162" s="199">
        <f t="shared" si="12"/>
        <v>0</v>
      </c>
      <c r="S162" s="199">
        <v>0</v>
      </c>
      <c r="T162" s="200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577</v>
      </c>
      <c r="AT162" s="201" t="s">
        <v>214</v>
      </c>
      <c r="AU162" s="201" t="s">
        <v>85</v>
      </c>
      <c r="AY162" s="17" t="s">
        <v>130</v>
      </c>
      <c r="BE162" s="202">
        <f t="shared" si="14"/>
        <v>0</v>
      </c>
      <c r="BF162" s="202">
        <f t="shared" si="15"/>
        <v>0</v>
      </c>
      <c r="BG162" s="202">
        <f t="shared" si="16"/>
        <v>0</v>
      </c>
      <c r="BH162" s="202">
        <f t="shared" si="17"/>
        <v>0</v>
      </c>
      <c r="BI162" s="202">
        <f t="shared" si="18"/>
        <v>0</v>
      </c>
      <c r="BJ162" s="17" t="s">
        <v>83</v>
      </c>
      <c r="BK162" s="202">
        <f t="shared" si="19"/>
        <v>0</v>
      </c>
      <c r="BL162" s="17" t="s">
        <v>577</v>
      </c>
      <c r="BM162" s="201" t="s">
        <v>1273</v>
      </c>
    </row>
    <row r="163" spans="1:65" s="2" customFormat="1" ht="24.2" customHeight="1">
      <c r="A163" s="34"/>
      <c r="B163" s="35"/>
      <c r="C163" s="236" t="s">
        <v>222</v>
      </c>
      <c r="D163" s="236" t="s">
        <v>214</v>
      </c>
      <c r="E163" s="237" t="s">
        <v>1274</v>
      </c>
      <c r="F163" s="238" t="s">
        <v>1275</v>
      </c>
      <c r="G163" s="239" t="s">
        <v>165</v>
      </c>
      <c r="H163" s="240">
        <v>12</v>
      </c>
      <c r="I163" s="241"/>
      <c r="J163" s="242">
        <f t="shared" si="10"/>
        <v>0</v>
      </c>
      <c r="K163" s="243"/>
      <c r="L163" s="39"/>
      <c r="M163" s="244" t="s">
        <v>1</v>
      </c>
      <c r="N163" s="245" t="s">
        <v>40</v>
      </c>
      <c r="O163" s="71"/>
      <c r="P163" s="199">
        <f t="shared" si="11"/>
        <v>0</v>
      </c>
      <c r="Q163" s="199">
        <v>0</v>
      </c>
      <c r="R163" s="199">
        <f t="shared" si="12"/>
        <v>0</v>
      </c>
      <c r="S163" s="199">
        <v>0</v>
      </c>
      <c r="T163" s="200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577</v>
      </c>
      <c r="AT163" s="201" t="s">
        <v>214</v>
      </c>
      <c r="AU163" s="201" t="s">
        <v>85</v>
      </c>
      <c r="AY163" s="17" t="s">
        <v>130</v>
      </c>
      <c r="BE163" s="202">
        <f t="shared" si="14"/>
        <v>0</v>
      </c>
      <c r="BF163" s="202">
        <f t="shared" si="15"/>
        <v>0</v>
      </c>
      <c r="BG163" s="202">
        <f t="shared" si="16"/>
        <v>0</v>
      </c>
      <c r="BH163" s="202">
        <f t="shared" si="17"/>
        <v>0</v>
      </c>
      <c r="BI163" s="202">
        <f t="shared" si="18"/>
        <v>0</v>
      </c>
      <c r="BJ163" s="17" t="s">
        <v>83</v>
      </c>
      <c r="BK163" s="202">
        <f t="shared" si="19"/>
        <v>0</v>
      </c>
      <c r="BL163" s="17" t="s">
        <v>577</v>
      </c>
      <c r="BM163" s="201" t="s">
        <v>1276</v>
      </c>
    </row>
    <row r="164" spans="1:65" s="2" customFormat="1" ht="16.5" customHeight="1">
      <c r="A164" s="34"/>
      <c r="B164" s="35"/>
      <c r="C164" s="236" t="s">
        <v>386</v>
      </c>
      <c r="D164" s="236" t="s">
        <v>214</v>
      </c>
      <c r="E164" s="237" t="s">
        <v>1277</v>
      </c>
      <c r="F164" s="238" t="s">
        <v>1278</v>
      </c>
      <c r="G164" s="239" t="s">
        <v>165</v>
      </c>
      <c r="H164" s="240">
        <v>12</v>
      </c>
      <c r="I164" s="241"/>
      <c r="J164" s="242">
        <f t="shared" si="10"/>
        <v>0</v>
      </c>
      <c r="K164" s="243"/>
      <c r="L164" s="39"/>
      <c r="M164" s="244" t="s">
        <v>1</v>
      </c>
      <c r="N164" s="245" t="s">
        <v>40</v>
      </c>
      <c r="O164" s="71"/>
      <c r="P164" s="199">
        <f t="shared" si="11"/>
        <v>0</v>
      </c>
      <c r="Q164" s="199">
        <v>0</v>
      </c>
      <c r="R164" s="199">
        <f t="shared" si="12"/>
        <v>0</v>
      </c>
      <c r="S164" s="199">
        <v>0</v>
      </c>
      <c r="T164" s="200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577</v>
      </c>
      <c r="AT164" s="201" t="s">
        <v>214</v>
      </c>
      <c r="AU164" s="201" t="s">
        <v>85</v>
      </c>
      <c r="AY164" s="17" t="s">
        <v>130</v>
      </c>
      <c r="BE164" s="202">
        <f t="shared" si="14"/>
        <v>0</v>
      </c>
      <c r="BF164" s="202">
        <f t="shared" si="15"/>
        <v>0</v>
      </c>
      <c r="BG164" s="202">
        <f t="shared" si="16"/>
        <v>0</v>
      </c>
      <c r="BH164" s="202">
        <f t="shared" si="17"/>
        <v>0</v>
      </c>
      <c r="BI164" s="202">
        <f t="shared" si="18"/>
        <v>0</v>
      </c>
      <c r="BJ164" s="17" t="s">
        <v>83</v>
      </c>
      <c r="BK164" s="202">
        <f t="shared" si="19"/>
        <v>0</v>
      </c>
      <c r="BL164" s="17" t="s">
        <v>577</v>
      </c>
      <c r="BM164" s="201" t="s">
        <v>1279</v>
      </c>
    </row>
    <row r="165" spans="1:65" s="2" customFormat="1" ht="16.5" customHeight="1">
      <c r="A165" s="34"/>
      <c r="B165" s="35"/>
      <c r="C165" s="188" t="s">
        <v>390</v>
      </c>
      <c r="D165" s="188" t="s">
        <v>132</v>
      </c>
      <c r="E165" s="189" t="s">
        <v>1280</v>
      </c>
      <c r="F165" s="190" t="s">
        <v>1281</v>
      </c>
      <c r="G165" s="191" t="s">
        <v>165</v>
      </c>
      <c r="H165" s="192">
        <v>12</v>
      </c>
      <c r="I165" s="193"/>
      <c r="J165" s="194">
        <f t="shared" si="10"/>
        <v>0</v>
      </c>
      <c r="K165" s="195"/>
      <c r="L165" s="196"/>
      <c r="M165" s="197" t="s">
        <v>1</v>
      </c>
      <c r="N165" s="198" t="s">
        <v>40</v>
      </c>
      <c r="O165" s="71"/>
      <c r="P165" s="199">
        <f t="shared" si="11"/>
        <v>0</v>
      </c>
      <c r="Q165" s="199">
        <v>0</v>
      </c>
      <c r="R165" s="199">
        <f t="shared" si="12"/>
        <v>0</v>
      </c>
      <c r="S165" s="199">
        <v>0</v>
      </c>
      <c r="T165" s="200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1" t="s">
        <v>1246</v>
      </c>
      <c r="AT165" s="201" t="s">
        <v>132</v>
      </c>
      <c r="AU165" s="201" t="s">
        <v>85</v>
      </c>
      <c r="AY165" s="17" t="s">
        <v>130</v>
      </c>
      <c r="BE165" s="202">
        <f t="shared" si="14"/>
        <v>0</v>
      </c>
      <c r="BF165" s="202">
        <f t="shared" si="15"/>
        <v>0</v>
      </c>
      <c r="BG165" s="202">
        <f t="shared" si="16"/>
        <v>0</v>
      </c>
      <c r="BH165" s="202">
        <f t="shared" si="17"/>
        <v>0</v>
      </c>
      <c r="BI165" s="202">
        <f t="shared" si="18"/>
        <v>0</v>
      </c>
      <c r="BJ165" s="17" t="s">
        <v>83</v>
      </c>
      <c r="BK165" s="202">
        <f t="shared" si="19"/>
        <v>0</v>
      </c>
      <c r="BL165" s="17" t="s">
        <v>577</v>
      </c>
      <c r="BM165" s="201" t="s">
        <v>1282</v>
      </c>
    </row>
    <row r="166" spans="1:65" s="2" customFormat="1" ht="33" customHeight="1">
      <c r="A166" s="34"/>
      <c r="B166" s="35"/>
      <c r="C166" s="236" t="s">
        <v>394</v>
      </c>
      <c r="D166" s="236" t="s">
        <v>214</v>
      </c>
      <c r="E166" s="237" t="s">
        <v>1283</v>
      </c>
      <c r="F166" s="238" t="s">
        <v>1284</v>
      </c>
      <c r="G166" s="239" t="s">
        <v>102</v>
      </c>
      <c r="H166" s="240">
        <v>99</v>
      </c>
      <c r="I166" s="241"/>
      <c r="J166" s="242">
        <f t="shared" si="10"/>
        <v>0</v>
      </c>
      <c r="K166" s="243"/>
      <c r="L166" s="39"/>
      <c r="M166" s="244" t="s">
        <v>1</v>
      </c>
      <c r="N166" s="245" t="s">
        <v>40</v>
      </c>
      <c r="O166" s="71"/>
      <c r="P166" s="199">
        <f t="shared" si="11"/>
        <v>0</v>
      </c>
      <c r="Q166" s="199">
        <v>0</v>
      </c>
      <c r="R166" s="199">
        <f t="shared" si="12"/>
        <v>0</v>
      </c>
      <c r="S166" s="199">
        <v>0</v>
      </c>
      <c r="T166" s="200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577</v>
      </c>
      <c r="AT166" s="201" t="s">
        <v>214</v>
      </c>
      <c r="AU166" s="201" t="s">
        <v>85</v>
      </c>
      <c r="AY166" s="17" t="s">
        <v>130</v>
      </c>
      <c r="BE166" s="202">
        <f t="shared" si="14"/>
        <v>0</v>
      </c>
      <c r="BF166" s="202">
        <f t="shared" si="15"/>
        <v>0</v>
      </c>
      <c r="BG166" s="202">
        <f t="shared" si="16"/>
        <v>0</v>
      </c>
      <c r="BH166" s="202">
        <f t="shared" si="17"/>
        <v>0</v>
      </c>
      <c r="BI166" s="202">
        <f t="shared" si="18"/>
        <v>0</v>
      </c>
      <c r="BJ166" s="17" t="s">
        <v>83</v>
      </c>
      <c r="BK166" s="202">
        <f t="shared" si="19"/>
        <v>0</v>
      </c>
      <c r="BL166" s="17" t="s">
        <v>577</v>
      </c>
      <c r="BM166" s="201" t="s">
        <v>1285</v>
      </c>
    </row>
    <row r="167" spans="1:65" s="13" customFormat="1" ht="11.25">
      <c r="B167" s="203"/>
      <c r="C167" s="204"/>
      <c r="D167" s="205" t="s">
        <v>167</v>
      </c>
      <c r="E167" s="206" t="s">
        <v>1</v>
      </c>
      <c r="F167" s="207" t="s">
        <v>1286</v>
      </c>
      <c r="G167" s="204"/>
      <c r="H167" s="206" t="s">
        <v>1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167</v>
      </c>
      <c r="AU167" s="213" t="s">
        <v>85</v>
      </c>
      <c r="AV167" s="13" t="s">
        <v>83</v>
      </c>
      <c r="AW167" s="13" t="s">
        <v>32</v>
      </c>
      <c r="AX167" s="13" t="s">
        <v>75</v>
      </c>
      <c r="AY167" s="213" t="s">
        <v>130</v>
      </c>
    </row>
    <row r="168" spans="1:65" s="14" customFormat="1" ht="11.25">
      <c r="B168" s="214"/>
      <c r="C168" s="215"/>
      <c r="D168" s="205" t="s">
        <v>167</v>
      </c>
      <c r="E168" s="216" t="s">
        <v>1</v>
      </c>
      <c r="F168" s="217" t="s">
        <v>1287</v>
      </c>
      <c r="G168" s="215"/>
      <c r="H168" s="218">
        <v>99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167</v>
      </c>
      <c r="AU168" s="224" t="s">
        <v>85</v>
      </c>
      <c r="AV168" s="14" t="s">
        <v>85</v>
      </c>
      <c r="AW168" s="14" t="s">
        <v>32</v>
      </c>
      <c r="AX168" s="14" t="s">
        <v>75</v>
      </c>
      <c r="AY168" s="224" t="s">
        <v>130</v>
      </c>
    </row>
    <row r="169" spans="1:65" s="15" customFormat="1" ht="11.25">
      <c r="B169" s="225"/>
      <c r="C169" s="226"/>
      <c r="D169" s="205" t="s">
        <v>167</v>
      </c>
      <c r="E169" s="227" t="s">
        <v>1182</v>
      </c>
      <c r="F169" s="228" t="s">
        <v>170</v>
      </c>
      <c r="G169" s="226"/>
      <c r="H169" s="229">
        <v>99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167</v>
      </c>
      <c r="AU169" s="235" t="s">
        <v>85</v>
      </c>
      <c r="AV169" s="15" t="s">
        <v>136</v>
      </c>
      <c r="AW169" s="15" t="s">
        <v>32</v>
      </c>
      <c r="AX169" s="15" t="s">
        <v>83</v>
      </c>
      <c r="AY169" s="235" t="s">
        <v>130</v>
      </c>
    </row>
    <row r="170" spans="1:65" s="2" customFormat="1" ht="16.5" customHeight="1">
      <c r="A170" s="34"/>
      <c r="B170" s="35"/>
      <c r="C170" s="188" t="s">
        <v>398</v>
      </c>
      <c r="D170" s="188" t="s">
        <v>132</v>
      </c>
      <c r="E170" s="189" t="s">
        <v>1288</v>
      </c>
      <c r="F170" s="190" t="s">
        <v>1289</v>
      </c>
      <c r="G170" s="191" t="s">
        <v>102</v>
      </c>
      <c r="H170" s="192">
        <v>108.9</v>
      </c>
      <c r="I170" s="193"/>
      <c r="J170" s="194">
        <f>ROUND(I170*H170,2)</f>
        <v>0</v>
      </c>
      <c r="K170" s="195"/>
      <c r="L170" s="196"/>
      <c r="M170" s="197" t="s">
        <v>1</v>
      </c>
      <c r="N170" s="198" t="s">
        <v>40</v>
      </c>
      <c r="O170" s="71"/>
      <c r="P170" s="199">
        <f>O170*H170</f>
        <v>0</v>
      </c>
      <c r="Q170" s="199">
        <v>1.2E-4</v>
      </c>
      <c r="R170" s="199">
        <f>Q170*H170</f>
        <v>1.3068000000000001E-2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831</v>
      </c>
      <c r="AT170" s="201" t="s">
        <v>132</v>
      </c>
      <c r="AU170" s="201" t="s">
        <v>85</v>
      </c>
      <c r="AY170" s="17" t="s">
        <v>130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83</v>
      </c>
      <c r="BK170" s="202">
        <f>ROUND(I170*H170,2)</f>
        <v>0</v>
      </c>
      <c r="BL170" s="17" t="s">
        <v>831</v>
      </c>
      <c r="BM170" s="201" t="s">
        <v>1290</v>
      </c>
    </row>
    <row r="171" spans="1:65" s="13" customFormat="1" ht="11.25">
      <c r="B171" s="203"/>
      <c r="C171" s="204"/>
      <c r="D171" s="205" t="s">
        <v>167</v>
      </c>
      <c r="E171" s="206" t="s">
        <v>1</v>
      </c>
      <c r="F171" s="207" t="s">
        <v>833</v>
      </c>
      <c r="G171" s="204"/>
      <c r="H171" s="206" t="s">
        <v>1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167</v>
      </c>
      <c r="AU171" s="213" t="s">
        <v>85</v>
      </c>
      <c r="AV171" s="13" t="s">
        <v>83</v>
      </c>
      <c r="AW171" s="13" t="s">
        <v>32</v>
      </c>
      <c r="AX171" s="13" t="s">
        <v>75</v>
      </c>
      <c r="AY171" s="213" t="s">
        <v>130</v>
      </c>
    </row>
    <row r="172" spans="1:65" s="14" customFormat="1" ht="11.25">
      <c r="B172" s="214"/>
      <c r="C172" s="215"/>
      <c r="D172" s="205" t="s">
        <v>167</v>
      </c>
      <c r="E172" s="216" t="s">
        <v>1</v>
      </c>
      <c r="F172" s="217" t="s">
        <v>1182</v>
      </c>
      <c r="G172" s="215"/>
      <c r="H172" s="218">
        <v>99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167</v>
      </c>
      <c r="AU172" s="224" t="s">
        <v>85</v>
      </c>
      <c r="AV172" s="14" t="s">
        <v>85</v>
      </c>
      <c r="AW172" s="14" t="s">
        <v>32</v>
      </c>
      <c r="AX172" s="14" t="s">
        <v>83</v>
      </c>
      <c r="AY172" s="224" t="s">
        <v>130</v>
      </c>
    </row>
    <row r="173" spans="1:65" s="14" customFormat="1" ht="11.25">
      <c r="B173" s="214"/>
      <c r="C173" s="215"/>
      <c r="D173" s="205" t="s">
        <v>167</v>
      </c>
      <c r="E173" s="215"/>
      <c r="F173" s="217" t="s">
        <v>1291</v>
      </c>
      <c r="G173" s="215"/>
      <c r="H173" s="218">
        <v>108.9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167</v>
      </c>
      <c r="AU173" s="224" t="s">
        <v>85</v>
      </c>
      <c r="AV173" s="14" t="s">
        <v>85</v>
      </c>
      <c r="AW173" s="14" t="s">
        <v>4</v>
      </c>
      <c r="AX173" s="14" t="s">
        <v>83</v>
      </c>
      <c r="AY173" s="224" t="s">
        <v>130</v>
      </c>
    </row>
    <row r="174" spans="1:65" s="2" customFormat="1" ht="24.2" customHeight="1">
      <c r="A174" s="34"/>
      <c r="B174" s="35"/>
      <c r="C174" s="236" t="s">
        <v>403</v>
      </c>
      <c r="D174" s="236" t="s">
        <v>214</v>
      </c>
      <c r="E174" s="237" t="s">
        <v>1292</v>
      </c>
      <c r="F174" s="238" t="s">
        <v>1293</v>
      </c>
      <c r="G174" s="239" t="s">
        <v>102</v>
      </c>
      <c r="H174" s="240">
        <v>63.5</v>
      </c>
      <c r="I174" s="241"/>
      <c r="J174" s="242">
        <f>ROUND(I174*H174,2)</f>
        <v>0</v>
      </c>
      <c r="K174" s="243"/>
      <c r="L174" s="39"/>
      <c r="M174" s="244" t="s">
        <v>1</v>
      </c>
      <c r="N174" s="245" t="s">
        <v>40</v>
      </c>
      <c r="O174" s="71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577</v>
      </c>
      <c r="AT174" s="201" t="s">
        <v>214</v>
      </c>
      <c r="AU174" s="201" t="s">
        <v>85</v>
      </c>
      <c r="AY174" s="17" t="s">
        <v>130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83</v>
      </c>
      <c r="BK174" s="202">
        <f>ROUND(I174*H174,2)</f>
        <v>0</v>
      </c>
      <c r="BL174" s="17" t="s">
        <v>577</v>
      </c>
      <c r="BM174" s="201" t="s">
        <v>1294</v>
      </c>
    </row>
    <row r="175" spans="1:65" s="13" customFormat="1" ht="11.25">
      <c r="B175" s="203"/>
      <c r="C175" s="204"/>
      <c r="D175" s="205" t="s">
        <v>167</v>
      </c>
      <c r="E175" s="206" t="s">
        <v>1</v>
      </c>
      <c r="F175" s="207" t="s">
        <v>1295</v>
      </c>
      <c r="G175" s="204"/>
      <c r="H175" s="206" t="s">
        <v>1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167</v>
      </c>
      <c r="AU175" s="213" t="s">
        <v>85</v>
      </c>
      <c r="AV175" s="13" t="s">
        <v>83</v>
      </c>
      <c r="AW175" s="13" t="s">
        <v>32</v>
      </c>
      <c r="AX175" s="13" t="s">
        <v>75</v>
      </c>
      <c r="AY175" s="213" t="s">
        <v>130</v>
      </c>
    </row>
    <row r="176" spans="1:65" s="14" customFormat="1" ht="11.25">
      <c r="B176" s="214"/>
      <c r="C176" s="215"/>
      <c r="D176" s="205" t="s">
        <v>167</v>
      </c>
      <c r="E176" s="216" t="s">
        <v>1174</v>
      </c>
      <c r="F176" s="217" t="s">
        <v>1296</v>
      </c>
      <c r="G176" s="215"/>
      <c r="H176" s="218">
        <v>63.5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167</v>
      </c>
      <c r="AU176" s="224" t="s">
        <v>85</v>
      </c>
      <c r="AV176" s="14" t="s">
        <v>85</v>
      </c>
      <c r="AW176" s="14" t="s">
        <v>32</v>
      </c>
      <c r="AX176" s="14" t="s">
        <v>83</v>
      </c>
      <c r="AY176" s="224" t="s">
        <v>130</v>
      </c>
    </row>
    <row r="177" spans="1:65" s="2" customFormat="1" ht="16.5" customHeight="1">
      <c r="A177" s="34"/>
      <c r="B177" s="35"/>
      <c r="C177" s="188" t="s">
        <v>409</v>
      </c>
      <c r="D177" s="188" t="s">
        <v>132</v>
      </c>
      <c r="E177" s="189" t="s">
        <v>1297</v>
      </c>
      <c r="F177" s="190" t="s">
        <v>1298</v>
      </c>
      <c r="G177" s="191" t="s">
        <v>102</v>
      </c>
      <c r="H177" s="192">
        <v>69.849999999999994</v>
      </c>
      <c r="I177" s="193"/>
      <c r="J177" s="194">
        <f>ROUND(I177*H177,2)</f>
        <v>0</v>
      </c>
      <c r="K177" s="195"/>
      <c r="L177" s="196"/>
      <c r="M177" s="197" t="s">
        <v>1</v>
      </c>
      <c r="N177" s="198" t="s">
        <v>40</v>
      </c>
      <c r="O177" s="71"/>
      <c r="P177" s="199">
        <f>O177*H177</f>
        <v>0</v>
      </c>
      <c r="Q177" s="199">
        <v>6.3000000000000003E-4</v>
      </c>
      <c r="R177" s="199">
        <f>Q177*H177</f>
        <v>4.4005499999999996E-2</v>
      </c>
      <c r="S177" s="199">
        <v>0</v>
      </c>
      <c r="T177" s="20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831</v>
      </c>
      <c r="AT177" s="201" t="s">
        <v>132</v>
      </c>
      <c r="AU177" s="201" t="s">
        <v>85</v>
      </c>
      <c r="AY177" s="17" t="s">
        <v>130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" t="s">
        <v>83</v>
      </c>
      <c r="BK177" s="202">
        <f>ROUND(I177*H177,2)</f>
        <v>0</v>
      </c>
      <c r="BL177" s="17" t="s">
        <v>831</v>
      </c>
      <c r="BM177" s="201" t="s">
        <v>1299</v>
      </c>
    </row>
    <row r="178" spans="1:65" s="13" customFormat="1" ht="11.25">
      <c r="B178" s="203"/>
      <c r="C178" s="204"/>
      <c r="D178" s="205" t="s">
        <v>167</v>
      </c>
      <c r="E178" s="206" t="s">
        <v>1</v>
      </c>
      <c r="F178" s="207" t="s">
        <v>833</v>
      </c>
      <c r="G178" s="204"/>
      <c r="H178" s="206" t="s">
        <v>1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167</v>
      </c>
      <c r="AU178" s="213" t="s">
        <v>85</v>
      </c>
      <c r="AV178" s="13" t="s">
        <v>83</v>
      </c>
      <c r="AW178" s="13" t="s">
        <v>32</v>
      </c>
      <c r="AX178" s="13" t="s">
        <v>75</v>
      </c>
      <c r="AY178" s="213" t="s">
        <v>130</v>
      </c>
    </row>
    <row r="179" spans="1:65" s="14" customFormat="1" ht="11.25">
      <c r="B179" s="214"/>
      <c r="C179" s="215"/>
      <c r="D179" s="205" t="s">
        <v>167</v>
      </c>
      <c r="E179" s="216" t="s">
        <v>1</v>
      </c>
      <c r="F179" s="217" t="s">
        <v>1300</v>
      </c>
      <c r="G179" s="215"/>
      <c r="H179" s="218">
        <v>69.849999999999994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167</v>
      </c>
      <c r="AU179" s="224" t="s">
        <v>85</v>
      </c>
      <c r="AV179" s="14" t="s">
        <v>85</v>
      </c>
      <c r="AW179" s="14" t="s">
        <v>32</v>
      </c>
      <c r="AX179" s="14" t="s">
        <v>83</v>
      </c>
      <c r="AY179" s="224" t="s">
        <v>130</v>
      </c>
    </row>
    <row r="180" spans="1:65" s="2" customFormat="1" ht="21.75" customHeight="1">
      <c r="A180" s="34"/>
      <c r="B180" s="35"/>
      <c r="C180" s="188" t="s">
        <v>413</v>
      </c>
      <c r="D180" s="188" t="s">
        <v>132</v>
      </c>
      <c r="E180" s="189" t="s">
        <v>1301</v>
      </c>
      <c r="F180" s="190" t="s">
        <v>1302</v>
      </c>
      <c r="G180" s="191" t="s">
        <v>134</v>
      </c>
      <c r="H180" s="192">
        <v>8</v>
      </c>
      <c r="I180" s="193"/>
      <c r="J180" s="194">
        <f>ROUND(I180*H180,2)</f>
        <v>0</v>
      </c>
      <c r="K180" s="195"/>
      <c r="L180" s="196"/>
      <c r="M180" s="197" t="s">
        <v>1</v>
      </c>
      <c r="N180" s="198" t="s">
        <v>40</v>
      </c>
      <c r="O180" s="71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1246</v>
      </c>
      <c r="AT180" s="201" t="s">
        <v>132</v>
      </c>
      <c r="AU180" s="201" t="s">
        <v>85</v>
      </c>
      <c r="AY180" s="17" t="s">
        <v>130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" t="s">
        <v>83</v>
      </c>
      <c r="BK180" s="202">
        <f>ROUND(I180*H180,2)</f>
        <v>0</v>
      </c>
      <c r="BL180" s="17" t="s">
        <v>577</v>
      </c>
      <c r="BM180" s="201" t="s">
        <v>1303</v>
      </c>
    </row>
    <row r="181" spans="1:65" s="2" customFormat="1" ht="24.2" customHeight="1">
      <c r="A181" s="34"/>
      <c r="B181" s="35"/>
      <c r="C181" s="236" t="s">
        <v>417</v>
      </c>
      <c r="D181" s="236" t="s">
        <v>214</v>
      </c>
      <c r="E181" s="237" t="s">
        <v>1304</v>
      </c>
      <c r="F181" s="238" t="s">
        <v>1305</v>
      </c>
      <c r="G181" s="239" t="s">
        <v>102</v>
      </c>
      <c r="H181" s="240">
        <v>281.10000000000002</v>
      </c>
      <c r="I181" s="241"/>
      <c r="J181" s="242">
        <f>ROUND(I181*H181,2)</f>
        <v>0</v>
      </c>
      <c r="K181" s="243"/>
      <c r="L181" s="39"/>
      <c r="M181" s="244" t="s">
        <v>1</v>
      </c>
      <c r="N181" s="245" t="s">
        <v>40</v>
      </c>
      <c r="O181" s="7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577</v>
      </c>
      <c r="AT181" s="201" t="s">
        <v>214</v>
      </c>
      <c r="AU181" s="201" t="s">
        <v>85</v>
      </c>
      <c r="AY181" s="17" t="s">
        <v>130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577</v>
      </c>
      <c r="BM181" s="201" t="s">
        <v>1306</v>
      </c>
    </row>
    <row r="182" spans="1:65" s="13" customFormat="1" ht="11.25">
      <c r="B182" s="203"/>
      <c r="C182" s="204"/>
      <c r="D182" s="205" t="s">
        <v>167</v>
      </c>
      <c r="E182" s="206" t="s">
        <v>1</v>
      </c>
      <c r="F182" s="207" t="s">
        <v>1295</v>
      </c>
      <c r="G182" s="204"/>
      <c r="H182" s="206" t="s">
        <v>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167</v>
      </c>
      <c r="AU182" s="213" t="s">
        <v>85</v>
      </c>
      <c r="AV182" s="13" t="s">
        <v>83</v>
      </c>
      <c r="AW182" s="13" t="s">
        <v>32</v>
      </c>
      <c r="AX182" s="13" t="s">
        <v>75</v>
      </c>
      <c r="AY182" s="213" t="s">
        <v>130</v>
      </c>
    </row>
    <row r="183" spans="1:65" s="14" customFormat="1" ht="22.5">
      <c r="B183" s="214"/>
      <c r="C183" s="215"/>
      <c r="D183" s="205" t="s">
        <v>167</v>
      </c>
      <c r="E183" s="216" t="s">
        <v>1176</v>
      </c>
      <c r="F183" s="217" t="s">
        <v>1307</v>
      </c>
      <c r="G183" s="215"/>
      <c r="H183" s="218">
        <v>281.10000000000002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167</v>
      </c>
      <c r="AU183" s="224" t="s">
        <v>85</v>
      </c>
      <c r="AV183" s="14" t="s">
        <v>85</v>
      </c>
      <c r="AW183" s="14" t="s">
        <v>32</v>
      </c>
      <c r="AX183" s="14" t="s">
        <v>83</v>
      </c>
      <c r="AY183" s="224" t="s">
        <v>130</v>
      </c>
    </row>
    <row r="184" spans="1:65" s="2" customFormat="1" ht="16.5" customHeight="1">
      <c r="A184" s="34"/>
      <c r="B184" s="35"/>
      <c r="C184" s="188" t="s">
        <v>423</v>
      </c>
      <c r="D184" s="188" t="s">
        <v>132</v>
      </c>
      <c r="E184" s="189" t="s">
        <v>1308</v>
      </c>
      <c r="F184" s="190" t="s">
        <v>1309</v>
      </c>
      <c r="G184" s="191" t="s">
        <v>102</v>
      </c>
      <c r="H184" s="192">
        <v>295.15499999999997</v>
      </c>
      <c r="I184" s="193"/>
      <c r="J184" s="194">
        <f>ROUND(I184*H184,2)</f>
        <v>0</v>
      </c>
      <c r="K184" s="195"/>
      <c r="L184" s="196"/>
      <c r="M184" s="197" t="s">
        <v>1</v>
      </c>
      <c r="N184" s="198" t="s">
        <v>40</v>
      </c>
      <c r="O184" s="71"/>
      <c r="P184" s="199">
        <f>O184*H184</f>
        <v>0</v>
      </c>
      <c r="Q184" s="199">
        <v>8.1999999999999998E-4</v>
      </c>
      <c r="R184" s="199">
        <f>Q184*H184</f>
        <v>0.24202709999999997</v>
      </c>
      <c r="S184" s="199">
        <v>0</v>
      </c>
      <c r="T184" s="20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1" t="s">
        <v>831</v>
      </c>
      <c r="AT184" s="201" t="s">
        <v>132</v>
      </c>
      <c r="AU184" s="201" t="s">
        <v>85</v>
      </c>
      <c r="AY184" s="17" t="s">
        <v>130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7" t="s">
        <v>83</v>
      </c>
      <c r="BK184" s="202">
        <f>ROUND(I184*H184,2)</f>
        <v>0</v>
      </c>
      <c r="BL184" s="17" t="s">
        <v>831</v>
      </c>
      <c r="BM184" s="201" t="s">
        <v>1310</v>
      </c>
    </row>
    <row r="185" spans="1:65" s="13" customFormat="1" ht="11.25">
      <c r="B185" s="203"/>
      <c r="C185" s="204"/>
      <c r="D185" s="205" t="s">
        <v>167</v>
      </c>
      <c r="E185" s="206" t="s">
        <v>1</v>
      </c>
      <c r="F185" s="207" t="s">
        <v>609</v>
      </c>
      <c r="G185" s="204"/>
      <c r="H185" s="206" t="s">
        <v>1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167</v>
      </c>
      <c r="AU185" s="213" t="s">
        <v>85</v>
      </c>
      <c r="AV185" s="13" t="s">
        <v>83</v>
      </c>
      <c r="AW185" s="13" t="s">
        <v>32</v>
      </c>
      <c r="AX185" s="13" t="s">
        <v>75</v>
      </c>
      <c r="AY185" s="213" t="s">
        <v>130</v>
      </c>
    </row>
    <row r="186" spans="1:65" s="14" customFormat="1" ht="11.25">
      <c r="B186" s="214"/>
      <c r="C186" s="215"/>
      <c r="D186" s="205" t="s">
        <v>167</v>
      </c>
      <c r="E186" s="216" t="s">
        <v>1</v>
      </c>
      <c r="F186" s="217" t="s">
        <v>1311</v>
      </c>
      <c r="G186" s="215"/>
      <c r="H186" s="218">
        <v>295.15499999999997</v>
      </c>
      <c r="I186" s="219"/>
      <c r="J186" s="215"/>
      <c r="K186" s="215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167</v>
      </c>
      <c r="AU186" s="224" t="s">
        <v>85</v>
      </c>
      <c r="AV186" s="14" t="s">
        <v>85</v>
      </c>
      <c r="AW186" s="14" t="s">
        <v>32</v>
      </c>
      <c r="AX186" s="14" t="s">
        <v>83</v>
      </c>
      <c r="AY186" s="224" t="s">
        <v>130</v>
      </c>
    </row>
    <row r="187" spans="1:65" s="2" customFormat="1" ht="16.5" customHeight="1">
      <c r="A187" s="34"/>
      <c r="B187" s="35"/>
      <c r="C187" s="188" t="s">
        <v>428</v>
      </c>
      <c r="D187" s="188" t="s">
        <v>132</v>
      </c>
      <c r="E187" s="189" t="s">
        <v>1312</v>
      </c>
      <c r="F187" s="190" t="s">
        <v>1313</v>
      </c>
      <c r="G187" s="191" t="s">
        <v>102</v>
      </c>
      <c r="H187" s="192">
        <v>395.6</v>
      </c>
      <c r="I187" s="193"/>
      <c r="J187" s="194">
        <f>ROUND(I187*H187,2)</f>
        <v>0</v>
      </c>
      <c r="K187" s="195"/>
      <c r="L187" s="196"/>
      <c r="M187" s="197" t="s">
        <v>1</v>
      </c>
      <c r="N187" s="198" t="s">
        <v>40</v>
      </c>
      <c r="O187" s="7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1246</v>
      </c>
      <c r="AT187" s="201" t="s">
        <v>132</v>
      </c>
      <c r="AU187" s="201" t="s">
        <v>85</v>
      </c>
      <c r="AY187" s="17" t="s">
        <v>130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7" t="s">
        <v>83</v>
      </c>
      <c r="BK187" s="202">
        <f>ROUND(I187*H187,2)</f>
        <v>0</v>
      </c>
      <c r="BL187" s="17" t="s">
        <v>577</v>
      </c>
      <c r="BM187" s="201" t="s">
        <v>1314</v>
      </c>
    </row>
    <row r="188" spans="1:65" s="13" customFormat="1" ht="11.25">
      <c r="B188" s="203"/>
      <c r="C188" s="204"/>
      <c r="D188" s="205" t="s">
        <v>167</v>
      </c>
      <c r="E188" s="206" t="s">
        <v>1</v>
      </c>
      <c r="F188" s="207" t="s">
        <v>1295</v>
      </c>
      <c r="G188" s="204"/>
      <c r="H188" s="206" t="s">
        <v>1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167</v>
      </c>
      <c r="AU188" s="213" t="s">
        <v>85</v>
      </c>
      <c r="AV188" s="13" t="s">
        <v>83</v>
      </c>
      <c r="AW188" s="13" t="s">
        <v>32</v>
      </c>
      <c r="AX188" s="13" t="s">
        <v>75</v>
      </c>
      <c r="AY188" s="213" t="s">
        <v>130</v>
      </c>
    </row>
    <row r="189" spans="1:65" s="14" customFormat="1" ht="22.5">
      <c r="B189" s="214"/>
      <c r="C189" s="215"/>
      <c r="D189" s="205" t="s">
        <v>167</v>
      </c>
      <c r="E189" s="216" t="s">
        <v>1</v>
      </c>
      <c r="F189" s="217" t="s">
        <v>1315</v>
      </c>
      <c r="G189" s="215"/>
      <c r="H189" s="218">
        <v>395.6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167</v>
      </c>
      <c r="AU189" s="224" t="s">
        <v>85</v>
      </c>
      <c r="AV189" s="14" t="s">
        <v>85</v>
      </c>
      <c r="AW189" s="14" t="s">
        <v>32</v>
      </c>
      <c r="AX189" s="14" t="s">
        <v>83</v>
      </c>
      <c r="AY189" s="224" t="s">
        <v>130</v>
      </c>
    </row>
    <row r="190" spans="1:65" s="2" customFormat="1" ht="21.75" customHeight="1">
      <c r="A190" s="34"/>
      <c r="B190" s="35"/>
      <c r="C190" s="188" t="s">
        <v>434</v>
      </c>
      <c r="D190" s="188" t="s">
        <v>132</v>
      </c>
      <c r="E190" s="189" t="s">
        <v>1316</v>
      </c>
      <c r="F190" s="190" t="s">
        <v>1317</v>
      </c>
      <c r="G190" s="191" t="s">
        <v>102</v>
      </c>
      <c r="H190" s="192">
        <v>347.27</v>
      </c>
      <c r="I190" s="193"/>
      <c r="J190" s="194">
        <f>ROUND(I190*H190,2)</f>
        <v>0</v>
      </c>
      <c r="K190" s="195"/>
      <c r="L190" s="196"/>
      <c r="M190" s="197" t="s">
        <v>1</v>
      </c>
      <c r="N190" s="198" t="s">
        <v>40</v>
      </c>
      <c r="O190" s="71"/>
      <c r="P190" s="199">
        <f>O190*H190</f>
        <v>0</v>
      </c>
      <c r="Q190" s="199">
        <v>2.0000000000000002E-5</v>
      </c>
      <c r="R190" s="199">
        <f>Q190*H190</f>
        <v>6.9454E-3</v>
      </c>
      <c r="S190" s="199">
        <v>0</v>
      </c>
      <c r="T190" s="20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831</v>
      </c>
      <c r="AT190" s="201" t="s">
        <v>132</v>
      </c>
      <c r="AU190" s="201" t="s">
        <v>85</v>
      </c>
      <c r="AY190" s="17" t="s">
        <v>130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" t="s">
        <v>83</v>
      </c>
      <c r="BK190" s="202">
        <f>ROUND(I190*H190,2)</f>
        <v>0</v>
      </c>
      <c r="BL190" s="17" t="s">
        <v>831</v>
      </c>
      <c r="BM190" s="201" t="s">
        <v>1318</v>
      </c>
    </row>
    <row r="191" spans="1:65" s="13" customFormat="1" ht="11.25">
      <c r="B191" s="203"/>
      <c r="C191" s="204"/>
      <c r="D191" s="205" t="s">
        <v>167</v>
      </c>
      <c r="E191" s="206" t="s">
        <v>1</v>
      </c>
      <c r="F191" s="207" t="s">
        <v>833</v>
      </c>
      <c r="G191" s="204"/>
      <c r="H191" s="206" t="s">
        <v>1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167</v>
      </c>
      <c r="AU191" s="213" t="s">
        <v>85</v>
      </c>
      <c r="AV191" s="13" t="s">
        <v>83</v>
      </c>
      <c r="AW191" s="13" t="s">
        <v>32</v>
      </c>
      <c r="AX191" s="13" t="s">
        <v>75</v>
      </c>
      <c r="AY191" s="213" t="s">
        <v>130</v>
      </c>
    </row>
    <row r="192" spans="1:65" s="14" customFormat="1" ht="11.25">
      <c r="B192" s="214"/>
      <c r="C192" s="215"/>
      <c r="D192" s="205" t="s">
        <v>167</v>
      </c>
      <c r="E192" s="216" t="s">
        <v>1</v>
      </c>
      <c r="F192" s="217" t="s">
        <v>1319</v>
      </c>
      <c r="G192" s="215"/>
      <c r="H192" s="218">
        <v>347.27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167</v>
      </c>
      <c r="AU192" s="224" t="s">
        <v>85</v>
      </c>
      <c r="AV192" s="14" t="s">
        <v>85</v>
      </c>
      <c r="AW192" s="14" t="s">
        <v>32</v>
      </c>
      <c r="AX192" s="14" t="s">
        <v>83</v>
      </c>
      <c r="AY192" s="224" t="s">
        <v>130</v>
      </c>
    </row>
    <row r="193" spans="1:65" s="2" customFormat="1" ht="24.2" customHeight="1">
      <c r="A193" s="34"/>
      <c r="B193" s="35"/>
      <c r="C193" s="188" t="s">
        <v>438</v>
      </c>
      <c r="D193" s="188" t="s">
        <v>132</v>
      </c>
      <c r="E193" s="189" t="s">
        <v>1320</v>
      </c>
      <c r="F193" s="190" t="s">
        <v>1321</v>
      </c>
      <c r="G193" s="191" t="s">
        <v>165</v>
      </c>
      <c r="H193" s="192">
        <v>1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40</v>
      </c>
      <c r="O193" s="71"/>
      <c r="P193" s="199">
        <f>O193*H193</f>
        <v>0</v>
      </c>
      <c r="Q193" s="199">
        <v>8.0999999999999996E-3</v>
      </c>
      <c r="R193" s="199">
        <f>Q193*H193</f>
        <v>8.0999999999999996E-3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1246</v>
      </c>
      <c r="AT193" s="201" t="s">
        <v>132</v>
      </c>
      <c r="AU193" s="201" t="s">
        <v>85</v>
      </c>
      <c r="AY193" s="17" t="s">
        <v>130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83</v>
      </c>
      <c r="BK193" s="202">
        <f>ROUND(I193*H193,2)</f>
        <v>0</v>
      </c>
      <c r="BL193" s="17" t="s">
        <v>577</v>
      </c>
      <c r="BM193" s="201" t="s">
        <v>1322</v>
      </c>
    </row>
    <row r="194" spans="1:65" s="12" customFormat="1" ht="22.9" customHeight="1">
      <c r="B194" s="172"/>
      <c r="C194" s="173"/>
      <c r="D194" s="174" t="s">
        <v>74</v>
      </c>
      <c r="E194" s="186" t="s">
        <v>813</v>
      </c>
      <c r="F194" s="186" t="s">
        <v>814</v>
      </c>
      <c r="G194" s="173"/>
      <c r="H194" s="173"/>
      <c r="I194" s="176"/>
      <c r="J194" s="187">
        <f>BK194</f>
        <v>0</v>
      </c>
      <c r="K194" s="173"/>
      <c r="L194" s="178"/>
      <c r="M194" s="179"/>
      <c r="N194" s="180"/>
      <c r="O194" s="180"/>
      <c r="P194" s="181">
        <f>SUM(P195:P236)</f>
        <v>0</v>
      </c>
      <c r="Q194" s="180"/>
      <c r="R194" s="181">
        <f>SUM(R195:R236)</f>
        <v>65.138987250000028</v>
      </c>
      <c r="S194" s="180"/>
      <c r="T194" s="182">
        <f>SUM(T195:T236)</f>
        <v>0</v>
      </c>
      <c r="AR194" s="183" t="s">
        <v>140</v>
      </c>
      <c r="AT194" s="184" t="s">
        <v>74</v>
      </c>
      <c r="AU194" s="184" t="s">
        <v>83</v>
      </c>
      <c r="AY194" s="183" t="s">
        <v>130</v>
      </c>
      <c r="BK194" s="185">
        <f>SUM(BK195:BK236)</f>
        <v>0</v>
      </c>
    </row>
    <row r="195" spans="1:65" s="2" customFormat="1" ht="24.2" customHeight="1">
      <c r="A195" s="34"/>
      <c r="B195" s="35"/>
      <c r="C195" s="236" t="s">
        <v>444</v>
      </c>
      <c r="D195" s="236" t="s">
        <v>214</v>
      </c>
      <c r="E195" s="237" t="s">
        <v>1323</v>
      </c>
      <c r="F195" s="238" t="s">
        <v>1324</v>
      </c>
      <c r="G195" s="239" t="s">
        <v>1325</v>
      </c>
      <c r="H195" s="240">
        <v>0.316</v>
      </c>
      <c r="I195" s="241"/>
      <c r="J195" s="242">
        <f>ROUND(I195*H195,2)</f>
        <v>0</v>
      </c>
      <c r="K195" s="243"/>
      <c r="L195" s="39"/>
      <c r="M195" s="244" t="s">
        <v>1</v>
      </c>
      <c r="N195" s="245" t="s">
        <v>40</v>
      </c>
      <c r="O195" s="71"/>
      <c r="P195" s="199">
        <f>O195*H195</f>
        <v>0</v>
      </c>
      <c r="Q195" s="199">
        <v>8.8000000000000005E-3</v>
      </c>
      <c r="R195" s="199">
        <f>Q195*H195</f>
        <v>2.7808000000000004E-3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577</v>
      </c>
      <c r="AT195" s="201" t="s">
        <v>214</v>
      </c>
      <c r="AU195" s="201" t="s">
        <v>85</v>
      </c>
      <c r="AY195" s="17" t="s">
        <v>130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83</v>
      </c>
      <c r="BK195" s="202">
        <f>ROUND(I195*H195,2)</f>
        <v>0</v>
      </c>
      <c r="BL195" s="17" t="s">
        <v>577</v>
      </c>
      <c r="BM195" s="201" t="s">
        <v>1326</v>
      </c>
    </row>
    <row r="196" spans="1:65" s="14" customFormat="1" ht="11.25">
      <c r="B196" s="214"/>
      <c r="C196" s="215"/>
      <c r="D196" s="205" t="s">
        <v>167</v>
      </c>
      <c r="E196" s="216" t="s">
        <v>1</v>
      </c>
      <c r="F196" s="217" t="s">
        <v>1327</v>
      </c>
      <c r="G196" s="215"/>
      <c r="H196" s="218">
        <v>0.316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167</v>
      </c>
      <c r="AU196" s="224" t="s">
        <v>85</v>
      </c>
      <c r="AV196" s="14" t="s">
        <v>85</v>
      </c>
      <c r="AW196" s="14" t="s">
        <v>32</v>
      </c>
      <c r="AX196" s="14" t="s">
        <v>83</v>
      </c>
      <c r="AY196" s="224" t="s">
        <v>130</v>
      </c>
    </row>
    <row r="197" spans="1:65" s="2" customFormat="1" ht="33" customHeight="1">
      <c r="A197" s="34"/>
      <c r="B197" s="35"/>
      <c r="C197" s="236" t="s">
        <v>448</v>
      </c>
      <c r="D197" s="236" t="s">
        <v>214</v>
      </c>
      <c r="E197" s="237" t="s">
        <v>1328</v>
      </c>
      <c r="F197" s="238" t="s">
        <v>1329</v>
      </c>
      <c r="G197" s="239" t="s">
        <v>165</v>
      </c>
      <c r="H197" s="240">
        <v>11</v>
      </c>
      <c r="I197" s="241"/>
      <c r="J197" s="242">
        <f>ROUND(I197*H197,2)</f>
        <v>0</v>
      </c>
      <c r="K197" s="243"/>
      <c r="L197" s="39"/>
      <c r="M197" s="244" t="s">
        <v>1</v>
      </c>
      <c r="N197" s="245" t="s">
        <v>40</v>
      </c>
      <c r="O197" s="7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577</v>
      </c>
      <c r="AT197" s="201" t="s">
        <v>214</v>
      </c>
      <c r="AU197" s="201" t="s">
        <v>85</v>
      </c>
      <c r="AY197" s="17" t="s">
        <v>130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83</v>
      </c>
      <c r="BK197" s="202">
        <f>ROUND(I197*H197,2)</f>
        <v>0</v>
      </c>
      <c r="BL197" s="17" t="s">
        <v>577</v>
      </c>
      <c r="BM197" s="201" t="s">
        <v>1330</v>
      </c>
    </row>
    <row r="198" spans="1:65" s="2" customFormat="1" ht="16.5" customHeight="1">
      <c r="A198" s="34"/>
      <c r="B198" s="35"/>
      <c r="C198" s="236" t="s">
        <v>454</v>
      </c>
      <c r="D198" s="236" t="s">
        <v>214</v>
      </c>
      <c r="E198" s="237" t="s">
        <v>1331</v>
      </c>
      <c r="F198" s="238" t="s">
        <v>1332</v>
      </c>
      <c r="G198" s="239" t="s">
        <v>245</v>
      </c>
      <c r="H198" s="240">
        <v>2.4420000000000002</v>
      </c>
      <c r="I198" s="241"/>
      <c r="J198" s="242">
        <f>ROUND(I198*H198,2)</f>
        <v>0</v>
      </c>
      <c r="K198" s="243"/>
      <c r="L198" s="39"/>
      <c r="M198" s="244" t="s">
        <v>1</v>
      </c>
      <c r="N198" s="245" t="s">
        <v>40</v>
      </c>
      <c r="O198" s="71"/>
      <c r="P198" s="199">
        <f>O198*H198</f>
        <v>0</v>
      </c>
      <c r="Q198" s="199">
        <v>2.45329</v>
      </c>
      <c r="R198" s="199">
        <f>Q198*H198</f>
        <v>5.99093418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577</v>
      </c>
      <c r="AT198" s="201" t="s">
        <v>214</v>
      </c>
      <c r="AU198" s="201" t="s">
        <v>85</v>
      </c>
      <c r="AY198" s="17" t="s">
        <v>130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83</v>
      </c>
      <c r="BK198" s="202">
        <f>ROUND(I198*H198,2)</f>
        <v>0</v>
      </c>
      <c r="BL198" s="17" t="s">
        <v>577</v>
      </c>
      <c r="BM198" s="201" t="s">
        <v>1333</v>
      </c>
    </row>
    <row r="199" spans="1:65" s="13" customFormat="1" ht="11.25">
      <c r="B199" s="203"/>
      <c r="C199" s="204"/>
      <c r="D199" s="205" t="s">
        <v>167</v>
      </c>
      <c r="E199" s="206" t="s">
        <v>1</v>
      </c>
      <c r="F199" s="207" t="s">
        <v>1334</v>
      </c>
      <c r="G199" s="204"/>
      <c r="H199" s="206" t="s">
        <v>1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167</v>
      </c>
      <c r="AU199" s="213" t="s">
        <v>85</v>
      </c>
      <c r="AV199" s="13" t="s">
        <v>83</v>
      </c>
      <c r="AW199" s="13" t="s">
        <v>32</v>
      </c>
      <c r="AX199" s="13" t="s">
        <v>75</v>
      </c>
      <c r="AY199" s="213" t="s">
        <v>130</v>
      </c>
    </row>
    <row r="200" spans="1:65" s="14" customFormat="1" ht="11.25">
      <c r="B200" s="214"/>
      <c r="C200" s="215"/>
      <c r="D200" s="205" t="s">
        <v>167</v>
      </c>
      <c r="E200" s="216" t="s">
        <v>1</v>
      </c>
      <c r="F200" s="217" t="s">
        <v>1335</v>
      </c>
      <c r="G200" s="215"/>
      <c r="H200" s="218">
        <v>0.82499999999999996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167</v>
      </c>
      <c r="AU200" s="224" t="s">
        <v>85</v>
      </c>
      <c r="AV200" s="14" t="s">
        <v>85</v>
      </c>
      <c r="AW200" s="14" t="s">
        <v>32</v>
      </c>
      <c r="AX200" s="14" t="s">
        <v>75</v>
      </c>
      <c r="AY200" s="224" t="s">
        <v>130</v>
      </c>
    </row>
    <row r="201" spans="1:65" s="14" customFormat="1" ht="11.25">
      <c r="B201" s="214"/>
      <c r="C201" s="215"/>
      <c r="D201" s="205" t="s">
        <v>167</v>
      </c>
      <c r="E201" s="216" t="s">
        <v>1</v>
      </c>
      <c r="F201" s="217" t="s">
        <v>1336</v>
      </c>
      <c r="G201" s="215"/>
      <c r="H201" s="218">
        <v>1.617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167</v>
      </c>
      <c r="AU201" s="224" t="s">
        <v>85</v>
      </c>
      <c r="AV201" s="14" t="s">
        <v>85</v>
      </c>
      <c r="AW201" s="14" t="s">
        <v>32</v>
      </c>
      <c r="AX201" s="14" t="s">
        <v>75</v>
      </c>
      <c r="AY201" s="224" t="s">
        <v>130</v>
      </c>
    </row>
    <row r="202" spans="1:65" s="15" customFormat="1" ht="11.25">
      <c r="B202" s="225"/>
      <c r="C202" s="226"/>
      <c r="D202" s="205" t="s">
        <v>167</v>
      </c>
      <c r="E202" s="227" t="s">
        <v>1</v>
      </c>
      <c r="F202" s="228" t="s">
        <v>170</v>
      </c>
      <c r="G202" s="226"/>
      <c r="H202" s="229">
        <v>2.4420000000000002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167</v>
      </c>
      <c r="AU202" s="235" t="s">
        <v>85</v>
      </c>
      <c r="AV202" s="15" t="s">
        <v>136</v>
      </c>
      <c r="AW202" s="15" t="s">
        <v>32</v>
      </c>
      <c r="AX202" s="15" t="s">
        <v>83</v>
      </c>
      <c r="AY202" s="235" t="s">
        <v>130</v>
      </c>
    </row>
    <row r="203" spans="1:65" s="2" customFormat="1" ht="21.75" customHeight="1">
      <c r="A203" s="34"/>
      <c r="B203" s="35"/>
      <c r="C203" s="236" t="s">
        <v>459</v>
      </c>
      <c r="D203" s="236" t="s">
        <v>214</v>
      </c>
      <c r="E203" s="237" t="s">
        <v>1337</v>
      </c>
      <c r="F203" s="238" t="s">
        <v>1338</v>
      </c>
      <c r="G203" s="239" t="s">
        <v>227</v>
      </c>
      <c r="H203" s="240">
        <v>12.433999999999999</v>
      </c>
      <c r="I203" s="241"/>
      <c r="J203" s="242">
        <f>ROUND(I203*H203,2)</f>
        <v>0</v>
      </c>
      <c r="K203" s="243"/>
      <c r="L203" s="39"/>
      <c r="M203" s="244" t="s">
        <v>1</v>
      </c>
      <c r="N203" s="245" t="s">
        <v>40</v>
      </c>
      <c r="O203" s="71"/>
      <c r="P203" s="199">
        <f>O203*H203</f>
        <v>0</v>
      </c>
      <c r="Q203" s="199">
        <v>1.7430000000000001E-2</v>
      </c>
      <c r="R203" s="199">
        <f>Q203*H203</f>
        <v>0.21672462000000001</v>
      </c>
      <c r="S203" s="199">
        <v>0</v>
      </c>
      <c r="T203" s="20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577</v>
      </c>
      <c r="AT203" s="201" t="s">
        <v>214</v>
      </c>
      <c r="AU203" s="201" t="s">
        <v>85</v>
      </c>
      <c r="AY203" s="17" t="s">
        <v>130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7" t="s">
        <v>83</v>
      </c>
      <c r="BK203" s="202">
        <f>ROUND(I203*H203,2)</f>
        <v>0</v>
      </c>
      <c r="BL203" s="17" t="s">
        <v>577</v>
      </c>
      <c r="BM203" s="201" t="s">
        <v>1339</v>
      </c>
    </row>
    <row r="204" spans="1:65" s="13" customFormat="1" ht="11.25">
      <c r="B204" s="203"/>
      <c r="C204" s="204"/>
      <c r="D204" s="205" t="s">
        <v>167</v>
      </c>
      <c r="E204" s="206" t="s">
        <v>1</v>
      </c>
      <c r="F204" s="207" t="s">
        <v>1334</v>
      </c>
      <c r="G204" s="204"/>
      <c r="H204" s="206" t="s">
        <v>1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167</v>
      </c>
      <c r="AU204" s="213" t="s">
        <v>85</v>
      </c>
      <c r="AV204" s="13" t="s">
        <v>83</v>
      </c>
      <c r="AW204" s="13" t="s">
        <v>32</v>
      </c>
      <c r="AX204" s="13" t="s">
        <v>75</v>
      </c>
      <c r="AY204" s="213" t="s">
        <v>130</v>
      </c>
    </row>
    <row r="205" spans="1:65" s="14" customFormat="1" ht="11.25">
      <c r="B205" s="214"/>
      <c r="C205" s="215"/>
      <c r="D205" s="205" t="s">
        <v>167</v>
      </c>
      <c r="E205" s="216" t="s">
        <v>1</v>
      </c>
      <c r="F205" s="217" t="s">
        <v>1340</v>
      </c>
      <c r="G205" s="215"/>
      <c r="H205" s="218">
        <v>12.433999999999999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167</v>
      </c>
      <c r="AU205" s="224" t="s">
        <v>85</v>
      </c>
      <c r="AV205" s="14" t="s">
        <v>85</v>
      </c>
      <c r="AW205" s="14" t="s">
        <v>32</v>
      </c>
      <c r="AX205" s="14" t="s">
        <v>83</v>
      </c>
      <c r="AY205" s="224" t="s">
        <v>130</v>
      </c>
    </row>
    <row r="206" spans="1:65" s="2" customFormat="1" ht="24.2" customHeight="1">
      <c r="A206" s="34"/>
      <c r="B206" s="35"/>
      <c r="C206" s="188" t="s">
        <v>464</v>
      </c>
      <c r="D206" s="188" t="s">
        <v>132</v>
      </c>
      <c r="E206" s="189" t="s">
        <v>1341</v>
      </c>
      <c r="F206" s="190" t="s">
        <v>1342</v>
      </c>
      <c r="G206" s="191" t="s">
        <v>165</v>
      </c>
      <c r="H206" s="192">
        <v>3</v>
      </c>
      <c r="I206" s="193"/>
      <c r="J206" s="194">
        <f>ROUND(I206*H206,2)</f>
        <v>0</v>
      </c>
      <c r="K206" s="195"/>
      <c r="L206" s="196"/>
      <c r="M206" s="197" t="s">
        <v>1</v>
      </c>
      <c r="N206" s="198" t="s">
        <v>40</v>
      </c>
      <c r="O206" s="71"/>
      <c r="P206" s="199">
        <f>O206*H206</f>
        <v>0</v>
      </c>
      <c r="Q206" s="199">
        <v>8.8999999999999996E-2</v>
      </c>
      <c r="R206" s="199">
        <f>Q206*H206</f>
        <v>0.26700000000000002</v>
      </c>
      <c r="S206" s="199">
        <v>0</v>
      </c>
      <c r="T206" s="20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831</v>
      </c>
      <c r="AT206" s="201" t="s">
        <v>132</v>
      </c>
      <c r="AU206" s="201" t="s">
        <v>85</v>
      </c>
      <c r="AY206" s="17" t="s">
        <v>130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7" t="s">
        <v>83</v>
      </c>
      <c r="BK206" s="202">
        <f>ROUND(I206*H206,2)</f>
        <v>0</v>
      </c>
      <c r="BL206" s="17" t="s">
        <v>831</v>
      </c>
      <c r="BM206" s="201" t="s">
        <v>1343</v>
      </c>
    </row>
    <row r="207" spans="1:65" s="2" customFormat="1" ht="24.2" customHeight="1">
      <c r="A207" s="34"/>
      <c r="B207" s="35"/>
      <c r="C207" s="236" t="s">
        <v>469</v>
      </c>
      <c r="D207" s="236" t="s">
        <v>214</v>
      </c>
      <c r="E207" s="237" t="s">
        <v>1344</v>
      </c>
      <c r="F207" s="238" t="s">
        <v>1345</v>
      </c>
      <c r="G207" s="239" t="s">
        <v>102</v>
      </c>
      <c r="H207" s="240">
        <v>288.10000000000002</v>
      </c>
      <c r="I207" s="241"/>
      <c r="J207" s="242">
        <f>ROUND(I207*H207,2)</f>
        <v>0</v>
      </c>
      <c r="K207" s="243"/>
      <c r="L207" s="39"/>
      <c r="M207" s="244" t="s">
        <v>1</v>
      </c>
      <c r="N207" s="245" t="s">
        <v>40</v>
      </c>
      <c r="O207" s="71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1" t="s">
        <v>577</v>
      </c>
      <c r="AT207" s="201" t="s">
        <v>214</v>
      </c>
      <c r="AU207" s="201" t="s">
        <v>85</v>
      </c>
      <c r="AY207" s="17" t="s">
        <v>130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7" t="s">
        <v>83</v>
      </c>
      <c r="BK207" s="202">
        <f>ROUND(I207*H207,2)</f>
        <v>0</v>
      </c>
      <c r="BL207" s="17" t="s">
        <v>577</v>
      </c>
      <c r="BM207" s="201" t="s">
        <v>1346</v>
      </c>
    </row>
    <row r="208" spans="1:65" s="13" customFormat="1" ht="11.25">
      <c r="B208" s="203"/>
      <c r="C208" s="204"/>
      <c r="D208" s="205" t="s">
        <v>167</v>
      </c>
      <c r="E208" s="206" t="s">
        <v>1</v>
      </c>
      <c r="F208" s="207" t="s">
        <v>1347</v>
      </c>
      <c r="G208" s="204"/>
      <c r="H208" s="206" t="s">
        <v>1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167</v>
      </c>
      <c r="AU208" s="213" t="s">
        <v>85</v>
      </c>
      <c r="AV208" s="13" t="s">
        <v>83</v>
      </c>
      <c r="AW208" s="13" t="s">
        <v>32</v>
      </c>
      <c r="AX208" s="13" t="s">
        <v>75</v>
      </c>
      <c r="AY208" s="213" t="s">
        <v>130</v>
      </c>
    </row>
    <row r="209" spans="1:65" s="14" customFormat="1" ht="33.75">
      <c r="B209" s="214"/>
      <c r="C209" s="215"/>
      <c r="D209" s="205" t="s">
        <v>167</v>
      </c>
      <c r="E209" s="216" t="s">
        <v>1178</v>
      </c>
      <c r="F209" s="217" t="s">
        <v>1348</v>
      </c>
      <c r="G209" s="215"/>
      <c r="H209" s="218">
        <v>288.10000000000002</v>
      </c>
      <c r="I209" s="219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167</v>
      </c>
      <c r="AU209" s="224" t="s">
        <v>85</v>
      </c>
      <c r="AV209" s="14" t="s">
        <v>85</v>
      </c>
      <c r="AW209" s="14" t="s">
        <v>32</v>
      </c>
      <c r="AX209" s="14" t="s">
        <v>83</v>
      </c>
      <c r="AY209" s="224" t="s">
        <v>130</v>
      </c>
    </row>
    <row r="210" spans="1:65" s="2" customFormat="1" ht="24.2" customHeight="1">
      <c r="A210" s="34"/>
      <c r="B210" s="35"/>
      <c r="C210" s="236" t="s">
        <v>473</v>
      </c>
      <c r="D210" s="236" t="s">
        <v>214</v>
      </c>
      <c r="E210" s="237" t="s">
        <v>1349</v>
      </c>
      <c r="F210" s="238" t="s">
        <v>1350</v>
      </c>
      <c r="G210" s="239" t="s">
        <v>102</v>
      </c>
      <c r="H210" s="240">
        <v>27.6</v>
      </c>
      <c r="I210" s="241"/>
      <c r="J210" s="242">
        <f>ROUND(I210*H210,2)</f>
        <v>0</v>
      </c>
      <c r="K210" s="243"/>
      <c r="L210" s="39"/>
      <c r="M210" s="244" t="s">
        <v>1</v>
      </c>
      <c r="N210" s="245" t="s">
        <v>40</v>
      </c>
      <c r="O210" s="7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577</v>
      </c>
      <c r="AT210" s="201" t="s">
        <v>214</v>
      </c>
      <c r="AU210" s="201" t="s">
        <v>85</v>
      </c>
      <c r="AY210" s="17" t="s">
        <v>130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83</v>
      </c>
      <c r="BK210" s="202">
        <f>ROUND(I210*H210,2)</f>
        <v>0</v>
      </c>
      <c r="BL210" s="17" t="s">
        <v>577</v>
      </c>
      <c r="BM210" s="201" t="s">
        <v>1351</v>
      </c>
    </row>
    <row r="211" spans="1:65" s="13" customFormat="1" ht="11.25">
      <c r="B211" s="203"/>
      <c r="C211" s="204"/>
      <c r="D211" s="205" t="s">
        <v>167</v>
      </c>
      <c r="E211" s="206" t="s">
        <v>1</v>
      </c>
      <c r="F211" s="207" t="s">
        <v>1352</v>
      </c>
      <c r="G211" s="204"/>
      <c r="H211" s="206" t="s">
        <v>1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167</v>
      </c>
      <c r="AU211" s="213" t="s">
        <v>85</v>
      </c>
      <c r="AV211" s="13" t="s">
        <v>83</v>
      </c>
      <c r="AW211" s="13" t="s">
        <v>32</v>
      </c>
      <c r="AX211" s="13" t="s">
        <v>75</v>
      </c>
      <c r="AY211" s="213" t="s">
        <v>130</v>
      </c>
    </row>
    <row r="212" spans="1:65" s="14" customFormat="1" ht="11.25">
      <c r="B212" s="214"/>
      <c r="C212" s="215"/>
      <c r="D212" s="205" t="s">
        <v>167</v>
      </c>
      <c r="E212" s="216" t="s">
        <v>1180</v>
      </c>
      <c r="F212" s="217" t="s">
        <v>1353</v>
      </c>
      <c r="G212" s="215"/>
      <c r="H212" s="218">
        <v>27.6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167</v>
      </c>
      <c r="AU212" s="224" t="s">
        <v>85</v>
      </c>
      <c r="AV212" s="14" t="s">
        <v>85</v>
      </c>
      <c r="AW212" s="14" t="s">
        <v>32</v>
      </c>
      <c r="AX212" s="14" t="s">
        <v>83</v>
      </c>
      <c r="AY212" s="224" t="s">
        <v>130</v>
      </c>
    </row>
    <row r="213" spans="1:65" s="2" customFormat="1" ht="24.2" customHeight="1">
      <c r="A213" s="34"/>
      <c r="B213" s="35"/>
      <c r="C213" s="236" t="s">
        <v>477</v>
      </c>
      <c r="D213" s="236" t="s">
        <v>214</v>
      </c>
      <c r="E213" s="237" t="s">
        <v>1354</v>
      </c>
      <c r="F213" s="238" t="s">
        <v>1355</v>
      </c>
      <c r="G213" s="239" t="s">
        <v>102</v>
      </c>
      <c r="H213" s="240">
        <v>288.10000000000002</v>
      </c>
      <c r="I213" s="241"/>
      <c r="J213" s="242">
        <f>ROUND(I213*H213,2)</f>
        <v>0</v>
      </c>
      <c r="K213" s="243"/>
      <c r="L213" s="39"/>
      <c r="M213" s="244" t="s">
        <v>1</v>
      </c>
      <c r="N213" s="245" t="s">
        <v>40</v>
      </c>
      <c r="O213" s="71"/>
      <c r="P213" s="199">
        <f>O213*H213</f>
        <v>0</v>
      </c>
      <c r="Q213" s="199">
        <v>0.20300000000000001</v>
      </c>
      <c r="R213" s="199">
        <f>Q213*H213</f>
        <v>58.484300000000012</v>
      </c>
      <c r="S213" s="199">
        <v>0</v>
      </c>
      <c r="T213" s="20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1" t="s">
        <v>577</v>
      </c>
      <c r="AT213" s="201" t="s">
        <v>214</v>
      </c>
      <c r="AU213" s="201" t="s">
        <v>85</v>
      </c>
      <c r="AY213" s="17" t="s">
        <v>130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" t="s">
        <v>83</v>
      </c>
      <c r="BK213" s="202">
        <f>ROUND(I213*H213,2)</f>
        <v>0</v>
      </c>
      <c r="BL213" s="17" t="s">
        <v>577</v>
      </c>
      <c r="BM213" s="201" t="s">
        <v>1356</v>
      </c>
    </row>
    <row r="214" spans="1:65" s="14" customFormat="1" ht="11.25">
      <c r="B214" s="214"/>
      <c r="C214" s="215"/>
      <c r="D214" s="205" t="s">
        <v>167</v>
      </c>
      <c r="E214" s="216" t="s">
        <v>1</v>
      </c>
      <c r="F214" s="217" t="s">
        <v>1178</v>
      </c>
      <c r="G214" s="215"/>
      <c r="H214" s="218">
        <v>288.10000000000002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167</v>
      </c>
      <c r="AU214" s="224" t="s">
        <v>85</v>
      </c>
      <c r="AV214" s="14" t="s">
        <v>85</v>
      </c>
      <c r="AW214" s="14" t="s">
        <v>32</v>
      </c>
      <c r="AX214" s="14" t="s">
        <v>83</v>
      </c>
      <c r="AY214" s="224" t="s">
        <v>130</v>
      </c>
    </row>
    <row r="215" spans="1:65" s="2" customFormat="1" ht="21.75" customHeight="1">
      <c r="A215" s="34"/>
      <c r="B215" s="35"/>
      <c r="C215" s="236" t="s">
        <v>481</v>
      </c>
      <c r="D215" s="236" t="s">
        <v>214</v>
      </c>
      <c r="E215" s="237" t="s">
        <v>1357</v>
      </c>
      <c r="F215" s="238" t="s">
        <v>1358</v>
      </c>
      <c r="G215" s="239" t="s">
        <v>165</v>
      </c>
      <c r="H215" s="240">
        <v>3</v>
      </c>
      <c r="I215" s="241"/>
      <c r="J215" s="242">
        <f>ROUND(I215*H215,2)</f>
        <v>0</v>
      </c>
      <c r="K215" s="243"/>
      <c r="L215" s="39"/>
      <c r="M215" s="244" t="s">
        <v>1</v>
      </c>
      <c r="N215" s="245" t="s">
        <v>40</v>
      </c>
      <c r="O215" s="71"/>
      <c r="P215" s="199">
        <f>O215*H215</f>
        <v>0</v>
      </c>
      <c r="Q215" s="199">
        <v>7.6E-3</v>
      </c>
      <c r="R215" s="199">
        <f>Q215*H215</f>
        <v>2.2800000000000001E-2</v>
      </c>
      <c r="S215" s="199">
        <v>0</v>
      </c>
      <c r="T215" s="20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1" t="s">
        <v>577</v>
      </c>
      <c r="AT215" s="201" t="s">
        <v>214</v>
      </c>
      <c r="AU215" s="201" t="s">
        <v>85</v>
      </c>
      <c r="AY215" s="17" t="s">
        <v>130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" t="s">
        <v>83</v>
      </c>
      <c r="BK215" s="202">
        <f>ROUND(I215*H215,2)</f>
        <v>0</v>
      </c>
      <c r="BL215" s="17" t="s">
        <v>577</v>
      </c>
      <c r="BM215" s="201" t="s">
        <v>1359</v>
      </c>
    </row>
    <row r="216" spans="1:65" s="2" customFormat="1" ht="24.2" customHeight="1">
      <c r="A216" s="34"/>
      <c r="B216" s="35"/>
      <c r="C216" s="236" t="s">
        <v>486</v>
      </c>
      <c r="D216" s="236" t="s">
        <v>214</v>
      </c>
      <c r="E216" s="237" t="s">
        <v>1360</v>
      </c>
      <c r="F216" s="238" t="s">
        <v>1361</v>
      </c>
      <c r="G216" s="239" t="s">
        <v>102</v>
      </c>
      <c r="H216" s="240">
        <v>253.5</v>
      </c>
      <c r="I216" s="241"/>
      <c r="J216" s="242">
        <f>ROUND(I216*H216,2)</f>
        <v>0</v>
      </c>
      <c r="K216" s="243"/>
      <c r="L216" s="39"/>
      <c r="M216" s="244" t="s">
        <v>1</v>
      </c>
      <c r="N216" s="245" t="s">
        <v>40</v>
      </c>
      <c r="O216" s="71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1" t="s">
        <v>577</v>
      </c>
      <c r="AT216" s="201" t="s">
        <v>214</v>
      </c>
      <c r="AU216" s="201" t="s">
        <v>85</v>
      </c>
      <c r="AY216" s="17" t="s">
        <v>130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" t="s">
        <v>83</v>
      </c>
      <c r="BK216" s="202">
        <f>ROUND(I216*H216,2)</f>
        <v>0</v>
      </c>
      <c r="BL216" s="17" t="s">
        <v>577</v>
      </c>
      <c r="BM216" s="201" t="s">
        <v>1362</v>
      </c>
    </row>
    <row r="217" spans="1:65" s="13" customFormat="1" ht="11.25">
      <c r="B217" s="203"/>
      <c r="C217" s="204"/>
      <c r="D217" s="205" t="s">
        <v>167</v>
      </c>
      <c r="E217" s="206" t="s">
        <v>1</v>
      </c>
      <c r="F217" s="207" t="s">
        <v>1334</v>
      </c>
      <c r="G217" s="204"/>
      <c r="H217" s="206" t="s">
        <v>1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167</v>
      </c>
      <c r="AU217" s="213" t="s">
        <v>85</v>
      </c>
      <c r="AV217" s="13" t="s">
        <v>83</v>
      </c>
      <c r="AW217" s="13" t="s">
        <v>32</v>
      </c>
      <c r="AX217" s="13" t="s">
        <v>75</v>
      </c>
      <c r="AY217" s="213" t="s">
        <v>130</v>
      </c>
    </row>
    <row r="218" spans="1:65" s="14" customFormat="1" ht="11.25">
      <c r="B218" s="214"/>
      <c r="C218" s="215"/>
      <c r="D218" s="205" t="s">
        <v>167</v>
      </c>
      <c r="E218" s="216" t="s">
        <v>1</v>
      </c>
      <c r="F218" s="217" t="s">
        <v>1363</v>
      </c>
      <c r="G218" s="215"/>
      <c r="H218" s="218">
        <v>253.5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167</v>
      </c>
      <c r="AU218" s="224" t="s">
        <v>85</v>
      </c>
      <c r="AV218" s="14" t="s">
        <v>85</v>
      </c>
      <c r="AW218" s="14" t="s">
        <v>32</v>
      </c>
      <c r="AX218" s="14" t="s">
        <v>83</v>
      </c>
      <c r="AY218" s="224" t="s">
        <v>130</v>
      </c>
    </row>
    <row r="219" spans="1:65" s="2" customFormat="1" ht="16.5" customHeight="1">
      <c r="A219" s="34"/>
      <c r="B219" s="35"/>
      <c r="C219" s="188" t="s">
        <v>491</v>
      </c>
      <c r="D219" s="188" t="s">
        <v>132</v>
      </c>
      <c r="E219" s="189" t="s">
        <v>1364</v>
      </c>
      <c r="F219" s="190" t="s">
        <v>1365</v>
      </c>
      <c r="G219" s="191" t="s">
        <v>102</v>
      </c>
      <c r="H219" s="192">
        <v>266.17500000000001</v>
      </c>
      <c r="I219" s="193"/>
      <c r="J219" s="194">
        <f>ROUND(I219*H219,2)</f>
        <v>0</v>
      </c>
      <c r="K219" s="195"/>
      <c r="L219" s="196"/>
      <c r="M219" s="197" t="s">
        <v>1</v>
      </c>
      <c r="N219" s="198" t="s">
        <v>40</v>
      </c>
      <c r="O219" s="71"/>
      <c r="P219" s="199">
        <f>O219*H219</f>
        <v>0</v>
      </c>
      <c r="Q219" s="199">
        <v>4.2999999999999999E-4</v>
      </c>
      <c r="R219" s="199">
        <f>Q219*H219</f>
        <v>0.11445525000000001</v>
      </c>
      <c r="S219" s="199">
        <v>0</v>
      </c>
      <c r="T219" s="20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831</v>
      </c>
      <c r="AT219" s="201" t="s">
        <v>132</v>
      </c>
      <c r="AU219" s="201" t="s">
        <v>85</v>
      </c>
      <c r="AY219" s="17" t="s">
        <v>130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7" t="s">
        <v>83</v>
      </c>
      <c r="BK219" s="202">
        <f>ROUND(I219*H219,2)</f>
        <v>0</v>
      </c>
      <c r="BL219" s="17" t="s">
        <v>831</v>
      </c>
      <c r="BM219" s="201" t="s">
        <v>1366</v>
      </c>
    </row>
    <row r="220" spans="1:65" s="13" customFormat="1" ht="11.25">
      <c r="B220" s="203"/>
      <c r="C220" s="204"/>
      <c r="D220" s="205" t="s">
        <v>167</v>
      </c>
      <c r="E220" s="206" t="s">
        <v>1</v>
      </c>
      <c r="F220" s="207" t="s">
        <v>609</v>
      </c>
      <c r="G220" s="204"/>
      <c r="H220" s="206" t="s">
        <v>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167</v>
      </c>
      <c r="AU220" s="213" t="s">
        <v>85</v>
      </c>
      <c r="AV220" s="13" t="s">
        <v>83</v>
      </c>
      <c r="AW220" s="13" t="s">
        <v>32</v>
      </c>
      <c r="AX220" s="13" t="s">
        <v>75</v>
      </c>
      <c r="AY220" s="213" t="s">
        <v>130</v>
      </c>
    </row>
    <row r="221" spans="1:65" s="14" customFormat="1" ht="11.25">
      <c r="B221" s="214"/>
      <c r="C221" s="215"/>
      <c r="D221" s="205" t="s">
        <v>167</v>
      </c>
      <c r="E221" s="216" t="s">
        <v>1</v>
      </c>
      <c r="F221" s="217" t="s">
        <v>1367</v>
      </c>
      <c r="G221" s="215"/>
      <c r="H221" s="218">
        <v>266.17500000000001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167</v>
      </c>
      <c r="AU221" s="224" t="s">
        <v>85</v>
      </c>
      <c r="AV221" s="14" t="s">
        <v>85</v>
      </c>
      <c r="AW221" s="14" t="s">
        <v>32</v>
      </c>
      <c r="AX221" s="14" t="s">
        <v>83</v>
      </c>
      <c r="AY221" s="224" t="s">
        <v>130</v>
      </c>
    </row>
    <row r="222" spans="1:65" s="2" customFormat="1" ht="24.2" customHeight="1">
      <c r="A222" s="34"/>
      <c r="B222" s="35"/>
      <c r="C222" s="236" t="s">
        <v>495</v>
      </c>
      <c r="D222" s="236" t="s">
        <v>214</v>
      </c>
      <c r="E222" s="237" t="s">
        <v>822</v>
      </c>
      <c r="F222" s="238" t="s">
        <v>823</v>
      </c>
      <c r="G222" s="239" t="s">
        <v>102</v>
      </c>
      <c r="H222" s="240">
        <v>55.2</v>
      </c>
      <c r="I222" s="241"/>
      <c r="J222" s="242">
        <f>ROUND(I222*H222,2)</f>
        <v>0</v>
      </c>
      <c r="K222" s="243"/>
      <c r="L222" s="39"/>
      <c r="M222" s="244" t="s">
        <v>1</v>
      </c>
      <c r="N222" s="245" t="s">
        <v>40</v>
      </c>
      <c r="O222" s="71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1" t="s">
        <v>577</v>
      </c>
      <c r="AT222" s="201" t="s">
        <v>214</v>
      </c>
      <c r="AU222" s="201" t="s">
        <v>85</v>
      </c>
      <c r="AY222" s="17" t="s">
        <v>130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" t="s">
        <v>83</v>
      </c>
      <c r="BK222" s="202">
        <f>ROUND(I222*H222,2)</f>
        <v>0</v>
      </c>
      <c r="BL222" s="17" t="s">
        <v>577</v>
      </c>
      <c r="BM222" s="201" t="s">
        <v>1368</v>
      </c>
    </row>
    <row r="223" spans="1:65" s="13" customFormat="1" ht="11.25">
      <c r="B223" s="203"/>
      <c r="C223" s="204"/>
      <c r="D223" s="205" t="s">
        <v>167</v>
      </c>
      <c r="E223" s="206" t="s">
        <v>1</v>
      </c>
      <c r="F223" s="207" t="s">
        <v>1334</v>
      </c>
      <c r="G223" s="204"/>
      <c r="H223" s="206" t="s">
        <v>1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167</v>
      </c>
      <c r="AU223" s="213" t="s">
        <v>85</v>
      </c>
      <c r="AV223" s="13" t="s">
        <v>83</v>
      </c>
      <c r="AW223" s="13" t="s">
        <v>32</v>
      </c>
      <c r="AX223" s="13" t="s">
        <v>75</v>
      </c>
      <c r="AY223" s="213" t="s">
        <v>130</v>
      </c>
    </row>
    <row r="224" spans="1:65" s="14" customFormat="1" ht="11.25">
      <c r="B224" s="214"/>
      <c r="C224" s="215"/>
      <c r="D224" s="205" t="s">
        <v>167</v>
      </c>
      <c r="E224" s="216" t="s">
        <v>1</v>
      </c>
      <c r="F224" s="217" t="s">
        <v>1369</v>
      </c>
      <c r="G224" s="215"/>
      <c r="H224" s="218">
        <v>55.2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167</v>
      </c>
      <c r="AU224" s="224" t="s">
        <v>85</v>
      </c>
      <c r="AV224" s="14" t="s">
        <v>85</v>
      </c>
      <c r="AW224" s="14" t="s">
        <v>32</v>
      </c>
      <c r="AX224" s="14" t="s">
        <v>83</v>
      </c>
      <c r="AY224" s="224" t="s">
        <v>130</v>
      </c>
    </row>
    <row r="225" spans="1:65" s="2" customFormat="1" ht="16.5" customHeight="1">
      <c r="A225" s="34"/>
      <c r="B225" s="35"/>
      <c r="C225" s="188" t="s">
        <v>499</v>
      </c>
      <c r="D225" s="188" t="s">
        <v>132</v>
      </c>
      <c r="E225" s="189" t="s">
        <v>829</v>
      </c>
      <c r="F225" s="190" t="s">
        <v>830</v>
      </c>
      <c r="G225" s="191" t="s">
        <v>102</v>
      </c>
      <c r="H225" s="192">
        <v>57.96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40</v>
      </c>
      <c r="O225" s="71"/>
      <c r="P225" s="199">
        <f>O225*H225</f>
        <v>0</v>
      </c>
      <c r="Q225" s="199">
        <v>6.8999999999999997E-4</v>
      </c>
      <c r="R225" s="199">
        <f>Q225*H225</f>
        <v>3.9992399999999997E-2</v>
      </c>
      <c r="S225" s="199">
        <v>0</v>
      </c>
      <c r="T225" s="20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1" t="s">
        <v>831</v>
      </c>
      <c r="AT225" s="201" t="s">
        <v>132</v>
      </c>
      <c r="AU225" s="201" t="s">
        <v>85</v>
      </c>
      <c r="AY225" s="17" t="s">
        <v>130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7" t="s">
        <v>83</v>
      </c>
      <c r="BK225" s="202">
        <f>ROUND(I225*H225,2)</f>
        <v>0</v>
      </c>
      <c r="BL225" s="17" t="s">
        <v>831</v>
      </c>
      <c r="BM225" s="201" t="s">
        <v>1370</v>
      </c>
    </row>
    <row r="226" spans="1:65" s="13" customFormat="1" ht="11.25">
      <c r="B226" s="203"/>
      <c r="C226" s="204"/>
      <c r="D226" s="205" t="s">
        <v>167</v>
      </c>
      <c r="E226" s="206" t="s">
        <v>1</v>
      </c>
      <c r="F226" s="207" t="s">
        <v>609</v>
      </c>
      <c r="G226" s="204"/>
      <c r="H226" s="206" t="s">
        <v>1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167</v>
      </c>
      <c r="AU226" s="213" t="s">
        <v>85</v>
      </c>
      <c r="AV226" s="13" t="s">
        <v>83</v>
      </c>
      <c r="AW226" s="13" t="s">
        <v>32</v>
      </c>
      <c r="AX226" s="13" t="s">
        <v>75</v>
      </c>
      <c r="AY226" s="213" t="s">
        <v>130</v>
      </c>
    </row>
    <row r="227" spans="1:65" s="14" customFormat="1" ht="11.25">
      <c r="B227" s="214"/>
      <c r="C227" s="215"/>
      <c r="D227" s="205" t="s">
        <v>167</v>
      </c>
      <c r="E227" s="216" t="s">
        <v>1</v>
      </c>
      <c r="F227" s="217" t="s">
        <v>1371</v>
      </c>
      <c r="G227" s="215"/>
      <c r="H227" s="218">
        <v>57.96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167</v>
      </c>
      <c r="AU227" s="224" t="s">
        <v>85</v>
      </c>
      <c r="AV227" s="14" t="s">
        <v>85</v>
      </c>
      <c r="AW227" s="14" t="s">
        <v>32</v>
      </c>
      <c r="AX227" s="14" t="s">
        <v>83</v>
      </c>
      <c r="AY227" s="224" t="s">
        <v>130</v>
      </c>
    </row>
    <row r="228" spans="1:65" s="2" customFormat="1" ht="16.5" customHeight="1">
      <c r="A228" s="34"/>
      <c r="B228" s="35"/>
      <c r="C228" s="188" t="s">
        <v>503</v>
      </c>
      <c r="D228" s="188" t="s">
        <v>132</v>
      </c>
      <c r="E228" s="189" t="s">
        <v>836</v>
      </c>
      <c r="F228" s="190" t="s">
        <v>837</v>
      </c>
      <c r="G228" s="191" t="s">
        <v>102</v>
      </c>
      <c r="H228" s="192">
        <v>6.51</v>
      </c>
      <c r="I228" s="193"/>
      <c r="J228" s="194">
        <f>ROUND(I228*H228,2)</f>
        <v>0</v>
      </c>
      <c r="K228" s="195"/>
      <c r="L228" s="196"/>
      <c r="M228" s="197" t="s">
        <v>1</v>
      </c>
      <c r="N228" s="198" t="s">
        <v>40</v>
      </c>
      <c r="O228" s="71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1" t="s">
        <v>831</v>
      </c>
      <c r="AT228" s="201" t="s">
        <v>132</v>
      </c>
      <c r="AU228" s="201" t="s">
        <v>85</v>
      </c>
      <c r="AY228" s="17" t="s">
        <v>130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" t="s">
        <v>83</v>
      </c>
      <c r="BK228" s="202">
        <f>ROUND(I228*H228,2)</f>
        <v>0</v>
      </c>
      <c r="BL228" s="17" t="s">
        <v>831</v>
      </c>
      <c r="BM228" s="201" t="s">
        <v>1372</v>
      </c>
    </row>
    <row r="229" spans="1:65" s="13" customFormat="1" ht="11.25">
      <c r="B229" s="203"/>
      <c r="C229" s="204"/>
      <c r="D229" s="205" t="s">
        <v>167</v>
      </c>
      <c r="E229" s="206" t="s">
        <v>1</v>
      </c>
      <c r="F229" s="207" t="s">
        <v>609</v>
      </c>
      <c r="G229" s="204"/>
      <c r="H229" s="206" t="s">
        <v>1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167</v>
      </c>
      <c r="AU229" s="213" t="s">
        <v>85</v>
      </c>
      <c r="AV229" s="13" t="s">
        <v>83</v>
      </c>
      <c r="AW229" s="13" t="s">
        <v>32</v>
      </c>
      <c r="AX229" s="13" t="s">
        <v>75</v>
      </c>
      <c r="AY229" s="213" t="s">
        <v>130</v>
      </c>
    </row>
    <row r="230" spans="1:65" s="14" customFormat="1" ht="11.25">
      <c r="B230" s="214"/>
      <c r="C230" s="215"/>
      <c r="D230" s="205" t="s">
        <v>167</v>
      </c>
      <c r="E230" s="216" t="s">
        <v>1</v>
      </c>
      <c r="F230" s="217" t="s">
        <v>1373</v>
      </c>
      <c r="G230" s="215"/>
      <c r="H230" s="218">
        <v>6.51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167</v>
      </c>
      <c r="AU230" s="224" t="s">
        <v>85</v>
      </c>
      <c r="AV230" s="14" t="s">
        <v>85</v>
      </c>
      <c r="AW230" s="14" t="s">
        <v>32</v>
      </c>
      <c r="AX230" s="14" t="s">
        <v>83</v>
      </c>
      <c r="AY230" s="224" t="s">
        <v>130</v>
      </c>
    </row>
    <row r="231" spans="1:65" s="2" customFormat="1" ht="24.2" customHeight="1">
      <c r="A231" s="34"/>
      <c r="B231" s="35"/>
      <c r="C231" s="236" t="s">
        <v>508</v>
      </c>
      <c r="D231" s="236" t="s">
        <v>214</v>
      </c>
      <c r="E231" s="237" t="s">
        <v>1374</v>
      </c>
      <c r="F231" s="238" t="s">
        <v>1375</v>
      </c>
      <c r="G231" s="239" t="s">
        <v>102</v>
      </c>
      <c r="H231" s="240">
        <v>288.10000000000002</v>
      </c>
      <c r="I231" s="241"/>
      <c r="J231" s="242">
        <f>ROUND(I231*H231,2)</f>
        <v>0</v>
      </c>
      <c r="K231" s="243"/>
      <c r="L231" s="39"/>
      <c r="M231" s="244" t="s">
        <v>1</v>
      </c>
      <c r="N231" s="245" t="s">
        <v>40</v>
      </c>
      <c r="O231" s="71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577</v>
      </c>
      <c r="AT231" s="201" t="s">
        <v>214</v>
      </c>
      <c r="AU231" s="201" t="s">
        <v>85</v>
      </c>
      <c r="AY231" s="17" t="s">
        <v>130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" t="s">
        <v>83</v>
      </c>
      <c r="BK231" s="202">
        <f>ROUND(I231*H231,2)</f>
        <v>0</v>
      </c>
      <c r="BL231" s="17" t="s">
        <v>577</v>
      </c>
      <c r="BM231" s="201" t="s">
        <v>1376</v>
      </c>
    </row>
    <row r="232" spans="1:65" s="14" customFormat="1" ht="11.25">
      <c r="B232" s="214"/>
      <c r="C232" s="215"/>
      <c r="D232" s="205" t="s">
        <v>167</v>
      </c>
      <c r="E232" s="216" t="s">
        <v>1</v>
      </c>
      <c r="F232" s="217" t="s">
        <v>1178</v>
      </c>
      <c r="G232" s="215"/>
      <c r="H232" s="218">
        <v>288.10000000000002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167</v>
      </c>
      <c r="AU232" s="224" t="s">
        <v>85</v>
      </c>
      <c r="AV232" s="14" t="s">
        <v>85</v>
      </c>
      <c r="AW232" s="14" t="s">
        <v>32</v>
      </c>
      <c r="AX232" s="14" t="s">
        <v>83</v>
      </c>
      <c r="AY232" s="224" t="s">
        <v>130</v>
      </c>
    </row>
    <row r="233" spans="1:65" s="2" customFormat="1" ht="24.2" customHeight="1">
      <c r="A233" s="34"/>
      <c r="B233" s="35"/>
      <c r="C233" s="236" t="s">
        <v>512</v>
      </c>
      <c r="D233" s="236" t="s">
        <v>214</v>
      </c>
      <c r="E233" s="237" t="s">
        <v>1377</v>
      </c>
      <c r="F233" s="238" t="s">
        <v>1378</v>
      </c>
      <c r="G233" s="239" t="s">
        <v>102</v>
      </c>
      <c r="H233" s="240">
        <v>27.6</v>
      </c>
      <c r="I233" s="241"/>
      <c r="J233" s="242">
        <f>ROUND(I233*H233,2)</f>
        <v>0</v>
      </c>
      <c r="K233" s="243"/>
      <c r="L233" s="39"/>
      <c r="M233" s="244" t="s">
        <v>1</v>
      </c>
      <c r="N233" s="245" t="s">
        <v>40</v>
      </c>
      <c r="O233" s="71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577</v>
      </c>
      <c r="AT233" s="201" t="s">
        <v>214</v>
      </c>
      <c r="AU233" s="201" t="s">
        <v>85</v>
      </c>
      <c r="AY233" s="17" t="s">
        <v>130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" t="s">
        <v>83</v>
      </c>
      <c r="BK233" s="202">
        <f>ROUND(I233*H233,2)</f>
        <v>0</v>
      </c>
      <c r="BL233" s="17" t="s">
        <v>577</v>
      </c>
      <c r="BM233" s="201" t="s">
        <v>1379</v>
      </c>
    </row>
    <row r="234" spans="1:65" s="14" customFormat="1" ht="11.25">
      <c r="B234" s="214"/>
      <c r="C234" s="215"/>
      <c r="D234" s="205" t="s">
        <v>167</v>
      </c>
      <c r="E234" s="216" t="s">
        <v>1</v>
      </c>
      <c r="F234" s="217" t="s">
        <v>1180</v>
      </c>
      <c r="G234" s="215"/>
      <c r="H234" s="218">
        <v>27.6</v>
      </c>
      <c r="I234" s="219"/>
      <c r="J234" s="215"/>
      <c r="K234" s="215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167</v>
      </c>
      <c r="AU234" s="224" t="s">
        <v>85</v>
      </c>
      <c r="AV234" s="14" t="s">
        <v>85</v>
      </c>
      <c r="AW234" s="14" t="s">
        <v>32</v>
      </c>
      <c r="AX234" s="14" t="s">
        <v>83</v>
      </c>
      <c r="AY234" s="224" t="s">
        <v>130</v>
      </c>
    </row>
    <row r="235" spans="1:65" s="2" customFormat="1" ht="21.75" customHeight="1">
      <c r="A235" s="34"/>
      <c r="B235" s="35"/>
      <c r="C235" s="236" t="s">
        <v>517</v>
      </c>
      <c r="D235" s="236" t="s">
        <v>214</v>
      </c>
      <c r="E235" s="237" t="s">
        <v>1380</v>
      </c>
      <c r="F235" s="238" t="s">
        <v>1381</v>
      </c>
      <c r="G235" s="239" t="s">
        <v>227</v>
      </c>
      <c r="H235" s="240">
        <v>315.7</v>
      </c>
      <c r="I235" s="241"/>
      <c r="J235" s="242">
        <f>ROUND(I235*H235,2)</f>
        <v>0</v>
      </c>
      <c r="K235" s="243"/>
      <c r="L235" s="39"/>
      <c r="M235" s="244" t="s">
        <v>1</v>
      </c>
      <c r="N235" s="245" t="s">
        <v>40</v>
      </c>
      <c r="O235" s="71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1" t="s">
        <v>577</v>
      </c>
      <c r="AT235" s="201" t="s">
        <v>214</v>
      </c>
      <c r="AU235" s="201" t="s">
        <v>85</v>
      </c>
      <c r="AY235" s="17" t="s">
        <v>130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7" t="s">
        <v>83</v>
      </c>
      <c r="BK235" s="202">
        <f>ROUND(I235*H235,2)</f>
        <v>0</v>
      </c>
      <c r="BL235" s="17" t="s">
        <v>577</v>
      </c>
      <c r="BM235" s="201" t="s">
        <v>1382</v>
      </c>
    </row>
    <row r="236" spans="1:65" s="14" customFormat="1" ht="11.25">
      <c r="B236" s="214"/>
      <c r="C236" s="215"/>
      <c r="D236" s="205" t="s">
        <v>167</v>
      </c>
      <c r="E236" s="216" t="s">
        <v>1</v>
      </c>
      <c r="F236" s="217" t="s">
        <v>1237</v>
      </c>
      <c r="G236" s="215"/>
      <c r="H236" s="218">
        <v>315.7</v>
      </c>
      <c r="I236" s="219"/>
      <c r="J236" s="215"/>
      <c r="K236" s="215"/>
      <c r="L236" s="220"/>
      <c r="M236" s="251"/>
      <c r="N236" s="252"/>
      <c r="O236" s="252"/>
      <c r="P236" s="252"/>
      <c r="Q236" s="252"/>
      <c r="R236" s="252"/>
      <c r="S236" s="252"/>
      <c r="T236" s="253"/>
      <c r="AT236" s="224" t="s">
        <v>167</v>
      </c>
      <c r="AU236" s="224" t="s">
        <v>85</v>
      </c>
      <c r="AV236" s="14" t="s">
        <v>85</v>
      </c>
      <c r="AW236" s="14" t="s">
        <v>32</v>
      </c>
      <c r="AX236" s="14" t="s">
        <v>83</v>
      </c>
      <c r="AY236" s="224" t="s">
        <v>130</v>
      </c>
    </row>
    <row r="237" spans="1:65" s="2" customFormat="1" ht="6.95" customHeight="1">
      <c r="A237" s="34"/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39"/>
      <c r="M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</row>
  </sheetData>
  <sheetProtection algorithmName="SHA-512" hashValue="LUlHC1f5Ttt0ainSKa+sOgQCCjANEGZbCcyecEsS5VBFswCpWuF+3ZbV/pr557BwXyuBo17/gWxxKYz7iauWYQ==" saltValue="cF9zFgjWbKfFBs3N0zvbYH8IYemGFLqWlj/G3ojZJMabVZCNT4Hp7W665QQq59EZse1+5vZSPRe3rlYK7nkZ7w==" spinCount="100000" sheet="1" objects="1" scenarios="1" formatColumns="0" formatRows="0" autoFilter="0"/>
  <autoFilter ref="C123:K236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3"/>
  <sheetViews>
    <sheetView showGridLines="0" tabSelected="1" topLeftCell="A296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100</v>
      </c>
      <c r="AZ2" s="108" t="s">
        <v>1383</v>
      </c>
      <c r="BA2" s="108" t="s">
        <v>1383</v>
      </c>
      <c r="BB2" s="108" t="s">
        <v>165</v>
      </c>
      <c r="BC2" s="108" t="s">
        <v>240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56" s="1" customFormat="1" ht="24.95" customHeight="1">
      <c r="B4" s="20"/>
      <c r="D4" s="111" t="s">
        <v>104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16.5" customHeight="1">
      <c r="B7" s="20"/>
      <c r="E7" s="309" t="str">
        <f>'Rekapitulace stavby'!K6</f>
        <v>Rekonstrukce ul. Chrjukinova, Ostrava-Zábřeh – 1. ETAPA</v>
      </c>
      <c r="F7" s="310"/>
      <c r="G7" s="310"/>
      <c r="H7" s="310"/>
      <c r="L7" s="20"/>
    </row>
    <row r="8" spans="1:56" s="2" customFormat="1" ht="12" customHeight="1">
      <c r="A8" s="34"/>
      <c r="B8" s="39"/>
      <c r="C8" s="34"/>
      <c r="D8" s="113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1" t="s">
        <v>1384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11. 3. 2021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ROUND((SUM(BE127:BE322)),  2)</f>
        <v>0</v>
      </c>
      <c r="G33" s="34"/>
      <c r="H33" s="34"/>
      <c r="I33" s="125">
        <v>0.21</v>
      </c>
      <c r="J33" s="124">
        <f>ROUND(((SUM(BE127:BE322))*I33),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ROUND((SUM(BF127:BF322)),  2)</f>
        <v>0</v>
      </c>
      <c r="G34" s="34"/>
      <c r="H34" s="34"/>
      <c r="I34" s="125">
        <v>0.15</v>
      </c>
      <c r="J34" s="124">
        <f>ROUND(((SUM(BF127:BF322))*I34),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ROUND((SUM(BG127:BG322)),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ROUND((SUM(BH127:BH322)),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ROUND((SUM(BI127:BI322)),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Rekonstrukce ul. Chrjukinova, Ostrava-Zábřeh – 1. ETAPA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005 - 5-LETÁ UDRŽOVACÍ PÉČE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Chrjukinova</v>
      </c>
      <c r="G89" s="36"/>
      <c r="H89" s="36"/>
      <c r="I89" s="29" t="s">
        <v>22</v>
      </c>
      <c r="J89" s="66" t="str">
        <f>IF(J12="","",J12)</f>
        <v>11. 3. 2021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110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111</v>
      </c>
    </row>
    <row r="97" spans="1:31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J128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1385</v>
      </c>
      <c r="E98" s="157"/>
      <c r="F98" s="157"/>
      <c r="G98" s="157"/>
      <c r="H98" s="157"/>
      <c r="I98" s="157"/>
      <c r="J98" s="158">
        <f>J129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1386</v>
      </c>
      <c r="E99" s="157"/>
      <c r="F99" s="157"/>
      <c r="G99" s="157"/>
      <c r="H99" s="157"/>
      <c r="I99" s="157"/>
      <c r="J99" s="158">
        <f>J151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1387</v>
      </c>
      <c r="E100" s="157"/>
      <c r="F100" s="157"/>
      <c r="G100" s="157"/>
      <c r="H100" s="157"/>
      <c r="I100" s="157"/>
      <c r="J100" s="158">
        <f>J167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1388</v>
      </c>
      <c r="E101" s="157"/>
      <c r="F101" s="157"/>
      <c r="G101" s="157"/>
      <c r="H101" s="157"/>
      <c r="I101" s="157"/>
      <c r="J101" s="158">
        <f>J191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1389</v>
      </c>
      <c r="E102" s="157"/>
      <c r="F102" s="157"/>
      <c r="G102" s="157"/>
      <c r="H102" s="157"/>
      <c r="I102" s="157"/>
      <c r="J102" s="158">
        <f>J207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1390</v>
      </c>
      <c r="E103" s="157"/>
      <c r="F103" s="157"/>
      <c r="G103" s="157"/>
      <c r="H103" s="157"/>
      <c r="I103" s="157"/>
      <c r="J103" s="158">
        <f>J229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1391</v>
      </c>
      <c r="E104" s="157"/>
      <c r="F104" s="157"/>
      <c r="G104" s="157"/>
      <c r="H104" s="157"/>
      <c r="I104" s="157"/>
      <c r="J104" s="158">
        <f>J245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1392</v>
      </c>
      <c r="E105" s="157"/>
      <c r="F105" s="157"/>
      <c r="G105" s="157"/>
      <c r="H105" s="157"/>
      <c r="I105" s="157"/>
      <c r="J105" s="158">
        <f>J269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1393</v>
      </c>
      <c r="E106" s="157"/>
      <c r="F106" s="157"/>
      <c r="G106" s="157"/>
      <c r="H106" s="157"/>
      <c r="I106" s="157"/>
      <c r="J106" s="158">
        <f>J285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1394</v>
      </c>
      <c r="E107" s="157"/>
      <c r="F107" s="157"/>
      <c r="G107" s="157"/>
      <c r="H107" s="157"/>
      <c r="I107" s="157"/>
      <c r="J107" s="158">
        <f>J307</f>
        <v>0</v>
      </c>
      <c r="K107" s="155"/>
      <c r="L107" s="159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114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316" t="str">
        <f>E7</f>
        <v>Rekonstrukce ul. Chrjukinova, Ostrava-Zábřeh – 1. ETAPA</v>
      </c>
      <c r="F117" s="317"/>
      <c r="G117" s="317"/>
      <c r="H117" s="317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105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8" t="str">
        <f>E9</f>
        <v>005 - 5-LETÁ UDRŽOVACÍ PÉČE</v>
      </c>
      <c r="F119" s="318"/>
      <c r="G119" s="318"/>
      <c r="H119" s="318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>ul. Chrjukinova</v>
      </c>
      <c r="G121" s="36"/>
      <c r="H121" s="36"/>
      <c r="I121" s="29" t="s">
        <v>22</v>
      </c>
      <c r="J121" s="66" t="str">
        <f>IF(J12="","",J12)</f>
        <v>11. 3. 2021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E15</f>
        <v>Městský obvod Ostrava – Jih</v>
      </c>
      <c r="G123" s="36"/>
      <c r="H123" s="36"/>
      <c r="I123" s="29" t="s">
        <v>30</v>
      </c>
      <c r="J123" s="32" t="str">
        <f>E21</f>
        <v>Ing. Roman Fildán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IF(E18="","",E18)</f>
        <v>Vyplň údaj</v>
      </c>
      <c r="G124" s="36"/>
      <c r="H124" s="36"/>
      <c r="I124" s="29" t="s">
        <v>33</v>
      </c>
      <c r="J124" s="32" t="str">
        <f>E24</f>
        <v>Ing. Roman Fildán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0"/>
      <c r="B126" s="161"/>
      <c r="C126" s="162" t="s">
        <v>115</v>
      </c>
      <c r="D126" s="163" t="s">
        <v>60</v>
      </c>
      <c r="E126" s="163" t="s">
        <v>56</v>
      </c>
      <c r="F126" s="163" t="s">
        <v>57</v>
      </c>
      <c r="G126" s="163" t="s">
        <v>116</v>
      </c>
      <c r="H126" s="163" t="s">
        <v>117</v>
      </c>
      <c r="I126" s="163" t="s">
        <v>118</v>
      </c>
      <c r="J126" s="164" t="s">
        <v>109</v>
      </c>
      <c r="K126" s="165" t="s">
        <v>119</v>
      </c>
      <c r="L126" s="166"/>
      <c r="M126" s="75" t="s">
        <v>1</v>
      </c>
      <c r="N126" s="76" t="s">
        <v>39</v>
      </c>
      <c r="O126" s="76" t="s">
        <v>120</v>
      </c>
      <c r="P126" s="76" t="s">
        <v>121</v>
      </c>
      <c r="Q126" s="76" t="s">
        <v>122</v>
      </c>
      <c r="R126" s="76" t="s">
        <v>123</v>
      </c>
      <c r="S126" s="76" t="s">
        <v>124</v>
      </c>
      <c r="T126" s="77" t="s">
        <v>125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pans="1:63" s="2" customFormat="1" ht="22.9" customHeight="1">
      <c r="A127" s="34"/>
      <c r="B127" s="35"/>
      <c r="C127" s="82" t="s">
        <v>126</v>
      </c>
      <c r="D127" s="36"/>
      <c r="E127" s="36"/>
      <c r="F127" s="36"/>
      <c r="G127" s="36"/>
      <c r="H127" s="36"/>
      <c r="I127" s="36"/>
      <c r="J127" s="167">
        <f>BK127</f>
        <v>0</v>
      </c>
      <c r="K127" s="36"/>
      <c r="L127" s="39"/>
      <c r="M127" s="78"/>
      <c r="N127" s="168"/>
      <c r="O127" s="79"/>
      <c r="P127" s="169">
        <f>P128</f>
        <v>0</v>
      </c>
      <c r="Q127" s="79"/>
      <c r="R127" s="169">
        <f>R128</f>
        <v>5.815E-2</v>
      </c>
      <c r="S127" s="79"/>
      <c r="T127" s="170">
        <f>T128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74</v>
      </c>
      <c r="AU127" s="17" t="s">
        <v>111</v>
      </c>
      <c r="BK127" s="171">
        <f>BK128</f>
        <v>0</v>
      </c>
    </row>
    <row r="128" spans="1:63" s="12" customFormat="1" ht="25.9" customHeight="1">
      <c r="B128" s="172"/>
      <c r="C128" s="173"/>
      <c r="D128" s="174" t="s">
        <v>74</v>
      </c>
      <c r="E128" s="175" t="s">
        <v>127</v>
      </c>
      <c r="F128" s="175" t="s">
        <v>128</v>
      </c>
      <c r="G128" s="173"/>
      <c r="H128" s="173"/>
      <c r="I128" s="176"/>
      <c r="J128" s="177">
        <f>BK128</f>
        <v>0</v>
      </c>
      <c r="K128" s="173"/>
      <c r="L128" s="178"/>
      <c r="M128" s="179"/>
      <c r="N128" s="180"/>
      <c r="O128" s="180"/>
      <c r="P128" s="181">
        <f>P129+P151+P167+P191+P207+P229+P245+P269+P285+P307</f>
        <v>0</v>
      </c>
      <c r="Q128" s="180"/>
      <c r="R128" s="181">
        <f>R129+R151+R167+R191+R207+R229+R245+R269+R285+R307</f>
        <v>5.815E-2</v>
      </c>
      <c r="S128" s="180"/>
      <c r="T128" s="182">
        <f>T129+T151+T167+T191+T207+T229+T245+T269+T285+T307</f>
        <v>0</v>
      </c>
      <c r="AR128" s="183" t="s">
        <v>83</v>
      </c>
      <c r="AT128" s="184" t="s">
        <v>74</v>
      </c>
      <c r="AU128" s="184" t="s">
        <v>75</v>
      </c>
      <c r="AY128" s="183" t="s">
        <v>130</v>
      </c>
      <c r="BK128" s="185">
        <f>BK129+BK151+BK167+BK191+BK207+BK229+BK245+BK269+BK285+BK307</f>
        <v>0</v>
      </c>
    </row>
    <row r="129" spans="1:65" s="12" customFormat="1" ht="22.9" customHeight="1">
      <c r="B129" s="172"/>
      <c r="C129" s="173"/>
      <c r="D129" s="174" t="s">
        <v>74</v>
      </c>
      <c r="E129" s="186" t="s">
        <v>1395</v>
      </c>
      <c r="F129" s="186" t="s">
        <v>1396</v>
      </c>
      <c r="G129" s="173"/>
      <c r="H129" s="173"/>
      <c r="I129" s="176"/>
      <c r="J129" s="187">
        <f>BK129</f>
        <v>0</v>
      </c>
      <c r="K129" s="173"/>
      <c r="L129" s="178"/>
      <c r="M129" s="179"/>
      <c r="N129" s="180"/>
      <c r="O129" s="180"/>
      <c r="P129" s="181">
        <f>SUM(P130:P150)</f>
        <v>0</v>
      </c>
      <c r="Q129" s="180"/>
      <c r="R129" s="181">
        <f>SUM(R130:R150)</f>
        <v>1.0829999999999999E-2</v>
      </c>
      <c r="S129" s="180"/>
      <c r="T129" s="182">
        <f>SUM(T130:T150)</f>
        <v>0</v>
      </c>
      <c r="AR129" s="183" t="s">
        <v>83</v>
      </c>
      <c r="AT129" s="184" t="s">
        <v>74</v>
      </c>
      <c r="AU129" s="184" t="s">
        <v>83</v>
      </c>
      <c r="AY129" s="183" t="s">
        <v>130</v>
      </c>
      <c r="BK129" s="185">
        <f>SUM(BK130:BK150)</f>
        <v>0</v>
      </c>
    </row>
    <row r="130" spans="1:65" s="2" customFormat="1" ht="16.5" customHeight="1">
      <c r="A130" s="34"/>
      <c r="B130" s="35"/>
      <c r="C130" s="236" t="s">
        <v>83</v>
      </c>
      <c r="D130" s="236" t="s">
        <v>214</v>
      </c>
      <c r="E130" s="237" t="s">
        <v>1397</v>
      </c>
      <c r="F130" s="238" t="s">
        <v>1398</v>
      </c>
      <c r="G130" s="239" t="s">
        <v>165</v>
      </c>
      <c r="H130" s="240">
        <v>570</v>
      </c>
      <c r="I130" s="241"/>
      <c r="J130" s="242">
        <f>ROUND(I130*H130,2)</f>
        <v>0</v>
      </c>
      <c r="K130" s="243"/>
      <c r="L130" s="39"/>
      <c r="M130" s="244" t="s">
        <v>1</v>
      </c>
      <c r="N130" s="245" t="s">
        <v>40</v>
      </c>
      <c r="O130" s="7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136</v>
      </c>
      <c r="AT130" s="201" t="s">
        <v>214</v>
      </c>
      <c r="AU130" s="201" t="s">
        <v>85</v>
      </c>
      <c r="AY130" s="17" t="s">
        <v>130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83</v>
      </c>
      <c r="BK130" s="202">
        <f>ROUND(I130*H130,2)</f>
        <v>0</v>
      </c>
      <c r="BL130" s="17" t="s">
        <v>136</v>
      </c>
      <c r="BM130" s="201" t="s">
        <v>1399</v>
      </c>
    </row>
    <row r="131" spans="1:65" s="13" customFormat="1" ht="11.25">
      <c r="B131" s="203"/>
      <c r="C131" s="204"/>
      <c r="D131" s="205" t="s">
        <v>167</v>
      </c>
      <c r="E131" s="206" t="s">
        <v>1</v>
      </c>
      <c r="F131" s="207" t="s">
        <v>1400</v>
      </c>
      <c r="G131" s="204"/>
      <c r="H131" s="206" t="s">
        <v>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167</v>
      </c>
      <c r="AU131" s="213" t="s">
        <v>85</v>
      </c>
      <c r="AV131" s="13" t="s">
        <v>83</v>
      </c>
      <c r="AW131" s="13" t="s">
        <v>32</v>
      </c>
      <c r="AX131" s="13" t="s">
        <v>75</v>
      </c>
      <c r="AY131" s="213" t="s">
        <v>130</v>
      </c>
    </row>
    <row r="132" spans="1:65" s="14" customFormat="1" ht="11.25">
      <c r="B132" s="214"/>
      <c r="C132" s="215"/>
      <c r="D132" s="205" t="s">
        <v>167</v>
      </c>
      <c r="E132" s="216" t="s">
        <v>1383</v>
      </c>
      <c r="F132" s="217" t="s">
        <v>240</v>
      </c>
      <c r="G132" s="215"/>
      <c r="H132" s="218">
        <v>190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167</v>
      </c>
      <c r="AU132" s="224" t="s">
        <v>85</v>
      </c>
      <c r="AV132" s="14" t="s">
        <v>85</v>
      </c>
      <c r="AW132" s="14" t="s">
        <v>32</v>
      </c>
      <c r="AX132" s="14" t="s">
        <v>75</v>
      </c>
      <c r="AY132" s="224" t="s">
        <v>130</v>
      </c>
    </row>
    <row r="133" spans="1:65" s="14" customFormat="1" ht="11.25">
      <c r="B133" s="214"/>
      <c r="C133" s="215"/>
      <c r="D133" s="205" t="s">
        <v>167</v>
      </c>
      <c r="E133" s="216" t="s">
        <v>1</v>
      </c>
      <c r="F133" s="217" t="s">
        <v>1401</v>
      </c>
      <c r="G133" s="215"/>
      <c r="H133" s="218">
        <v>380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167</v>
      </c>
      <c r="AU133" s="224" t="s">
        <v>85</v>
      </c>
      <c r="AV133" s="14" t="s">
        <v>85</v>
      </c>
      <c r="AW133" s="14" t="s">
        <v>32</v>
      </c>
      <c r="AX133" s="14" t="s">
        <v>75</v>
      </c>
      <c r="AY133" s="224" t="s">
        <v>130</v>
      </c>
    </row>
    <row r="134" spans="1:65" s="15" customFormat="1" ht="11.25">
      <c r="B134" s="225"/>
      <c r="C134" s="226"/>
      <c r="D134" s="205" t="s">
        <v>167</v>
      </c>
      <c r="E134" s="227" t="s">
        <v>1</v>
      </c>
      <c r="F134" s="228" t="s">
        <v>170</v>
      </c>
      <c r="G134" s="226"/>
      <c r="H134" s="229">
        <v>570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167</v>
      </c>
      <c r="AU134" s="235" t="s">
        <v>85</v>
      </c>
      <c r="AV134" s="15" t="s">
        <v>136</v>
      </c>
      <c r="AW134" s="15" t="s">
        <v>32</v>
      </c>
      <c r="AX134" s="15" t="s">
        <v>83</v>
      </c>
      <c r="AY134" s="235" t="s">
        <v>130</v>
      </c>
    </row>
    <row r="135" spans="1:65" s="2" customFormat="1" ht="24.2" customHeight="1">
      <c r="A135" s="34"/>
      <c r="B135" s="35"/>
      <c r="C135" s="236" t="s">
        <v>85</v>
      </c>
      <c r="D135" s="236" t="s">
        <v>214</v>
      </c>
      <c r="E135" s="237" t="s">
        <v>1402</v>
      </c>
      <c r="F135" s="238" t="s">
        <v>1403</v>
      </c>
      <c r="G135" s="239" t="s">
        <v>245</v>
      </c>
      <c r="H135" s="240">
        <v>0.23</v>
      </c>
      <c r="I135" s="241"/>
      <c r="J135" s="242">
        <f>ROUND(I135*H135,2)</f>
        <v>0</v>
      </c>
      <c r="K135" s="243"/>
      <c r="L135" s="39"/>
      <c r="M135" s="244" t="s">
        <v>1</v>
      </c>
      <c r="N135" s="245" t="s">
        <v>40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136</v>
      </c>
      <c r="AT135" s="201" t="s">
        <v>214</v>
      </c>
      <c r="AU135" s="201" t="s">
        <v>85</v>
      </c>
      <c r="AY135" s="17" t="s">
        <v>130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83</v>
      </c>
      <c r="BK135" s="202">
        <f>ROUND(I135*H135,2)</f>
        <v>0</v>
      </c>
      <c r="BL135" s="17" t="s">
        <v>136</v>
      </c>
      <c r="BM135" s="201" t="s">
        <v>1404</v>
      </c>
    </row>
    <row r="136" spans="1:65" s="14" customFormat="1" ht="11.25">
      <c r="B136" s="214"/>
      <c r="C136" s="215"/>
      <c r="D136" s="205" t="s">
        <v>167</v>
      </c>
      <c r="E136" s="216" t="s">
        <v>1</v>
      </c>
      <c r="F136" s="217" t="s">
        <v>1405</v>
      </c>
      <c r="G136" s="215"/>
      <c r="H136" s="218">
        <v>0.23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167</v>
      </c>
      <c r="AU136" s="224" t="s">
        <v>85</v>
      </c>
      <c r="AV136" s="14" t="s">
        <v>85</v>
      </c>
      <c r="AW136" s="14" t="s">
        <v>32</v>
      </c>
      <c r="AX136" s="14" t="s">
        <v>83</v>
      </c>
      <c r="AY136" s="224" t="s">
        <v>130</v>
      </c>
    </row>
    <row r="137" spans="1:65" s="2" customFormat="1" ht="16.5" customHeight="1">
      <c r="A137" s="34"/>
      <c r="B137" s="35"/>
      <c r="C137" s="188" t="s">
        <v>140</v>
      </c>
      <c r="D137" s="188" t="s">
        <v>132</v>
      </c>
      <c r="E137" s="189" t="s">
        <v>465</v>
      </c>
      <c r="F137" s="190" t="s">
        <v>466</v>
      </c>
      <c r="G137" s="191" t="s">
        <v>451</v>
      </c>
      <c r="H137" s="192">
        <v>0.23</v>
      </c>
      <c r="I137" s="193"/>
      <c r="J137" s="194">
        <f>ROUND(I137*H137,2)</f>
        <v>0</v>
      </c>
      <c r="K137" s="195"/>
      <c r="L137" s="196"/>
      <c r="M137" s="197" t="s">
        <v>1</v>
      </c>
      <c r="N137" s="198" t="s">
        <v>40</v>
      </c>
      <c r="O137" s="71"/>
      <c r="P137" s="199">
        <f>O137*H137</f>
        <v>0</v>
      </c>
      <c r="Q137" s="199">
        <v>1E-3</v>
      </c>
      <c r="R137" s="199">
        <f>Q137*H137</f>
        <v>2.3000000000000001E-4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135</v>
      </c>
      <c r="AT137" s="201" t="s">
        <v>132</v>
      </c>
      <c r="AU137" s="201" t="s">
        <v>85</v>
      </c>
      <c r="AY137" s="17" t="s">
        <v>130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83</v>
      </c>
      <c r="BK137" s="202">
        <f>ROUND(I137*H137,2)</f>
        <v>0</v>
      </c>
      <c r="BL137" s="17" t="s">
        <v>136</v>
      </c>
      <c r="BM137" s="201" t="s">
        <v>1406</v>
      </c>
    </row>
    <row r="138" spans="1:65" s="14" customFormat="1" ht="11.25">
      <c r="B138" s="214"/>
      <c r="C138" s="215"/>
      <c r="D138" s="205" t="s">
        <v>167</v>
      </c>
      <c r="E138" s="216" t="s">
        <v>1</v>
      </c>
      <c r="F138" s="217" t="s">
        <v>1405</v>
      </c>
      <c r="G138" s="215"/>
      <c r="H138" s="218">
        <v>0.23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167</v>
      </c>
      <c r="AU138" s="224" t="s">
        <v>85</v>
      </c>
      <c r="AV138" s="14" t="s">
        <v>85</v>
      </c>
      <c r="AW138" s="14" t="s">
        <v>32</v>
      </c>
      <c r="AX138" s="14" t="s">
        <v>75</v>
      </c>
      <c r="AY138" s="224" t="s">
        <v>130</v>
      </c>
    </row>
    <row r="139" spans="1:65" s="15" customFormat="1" ht="11.25">
      <c r="B139" s="225"/>
      <c r="C139" s="226"/>
      <c r="D139" s="205" t="s">
        <v>167</v>
      </c>
      <c r="E139" s="227" t="s">
        <v>1</v>
      </c>
      <c r="F139" s="228" t="s">
        <v>170</v>
      </c>
      <c r="G139" s="226"/>
      <c r="H139" s="229">
        <v>0.23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167</v>
      </c>
      <c r="AU139" s="235" t="s">
        <v>85</v>
      </c>
      <c r="AV139" s="15" t="s">
        <v>136</v>
      </c>
      <c r="AW139" s="15" t="s">
        <v>32</v>
      </c>
      <c r="AX139" s="15" t="s">
        <v>83</v>
      </c>
      <c r="AY139" s="235" t="s">
        <v>130</v>
      </c>
    </row>
    <row r="140" spans="1:65" s="2" customFormat="1" ht="24.2" customHeight="1">
      <c r="A140" s="34"/>
      <c r="B140" s="35"/>
      <c r="C140" s="236" t="s">
        <v>136</v>
      </c>
      <c r="D140" s="236" t="s">
        <v>214</v>
      </c>
      <c r="E140" s="237" t="s">
        <v>509</v>
      </c>
      <c r="F140" s="238" t="s">
        <v>1407</v>
      </c>
      <c r="G140" s="239" t="s">
        <v>227</v>
      </c>
      <c r="H140" s="240">
        <v>2.2999999999999998</v>
      </c>
      <c r="I140" s="241"/>
      <c r="J140" s="242">
        <f>ROUND(I140*H140,2)</f>
        <v>0</v>
      </c>
      <c r="K140" s="243"/>
      <c r="L140" s="39"/>
      <c r="M140" s="244" t="s">
        <v>1</v>
      </c>
      <c r="N140" s="245" t="s">
        <v>40</v>
      </c>
      <c r="O140" s="7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136</v>
      </c>
      <c r="AT140" s="201" t="s">
        <v>214</v>
      </c>
      <c r="AU140" s="201" t="s">
        <v>85</v>
      </c>
      <c r="AY140" s="17" t="s">
        <v>130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83</v>
      </c>
      <c r="BK140" s="202">
        <f>ROUND(I140*H140,2)</f>
        <v>0</v>
      </c>
      <c r="BL140" s="17" t="s">
        <v>136</v>
      </c>
      <c r="BM140" s="201" t="s">
        <v>1408</v>
      </c>
    </row>
    <row r="141" spans="1:65" s="13" customFormat="1" ht="11.25">
      <c r="B141" s="203"/>
      <c r="C141" s="204"/>
      <c r="D141" s="205" t="s">
        <v>167</v>
      </c>
      <c r="E141" s="206" t="s">
        <v>1</v>
      </c>
      <c r="F141" s="207" t="s">
        <v>1409</v>
      </c>
      <c r="G141" s="204"/>
      <c r="H141" s="206" t="s">
        <v>1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167</v>
      </c>
      <c r="AU141" s="213" t="s">
        <v>85</v>
      </c>
      <c r="AV141" s="13" t="s">
        <v>83</v>
      </c>
      <c r="AW141" s="13" t="s">
        <v>32</v>
      </c>
      <c r="AX141" s="13" t="s">
        <v>75</v>
      </c>
      <c r="AY141" s="213" t="s">
        <v>130</v>
      </c>
    </row>
    <row r="142" spans="1:65" s="14" customFormat="1" ht="11.25">
      <c r="B142" s="214"/>
      <c r="C142" s="215"/>
      <c r="D142" s="205" t="s">
        <v>167</v>
      </c>
      <c r="E142" s="216" t="s">
        <v>1</v>
      </c>
      <c r="F142" s="217" t="s">
        <v>1410</v>
      </c>
      <c r="G142" s="215"/>
      <c r="H142" s="218">
        <v>2.2999999999999998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167</v>
      </c>
      <c r="AU142" s="224" t="s">
        <v>85</v>
      </c>
      <c r="AV142" s="14" t="s">
        <v>85</v>
      </c>
      <c r="AW142" s="14" t="s">
        <v>32</v>
      </c>
      <c r="AX142" s="14" t="s">
        <v>83</v>
      </c>
      <c r="AY142" s="224" t="s">
        <v>130</v>
      </c>
    </row>
    <row r="143" spans="1:65" s="2" customFormat="1" ht="16.5" customHeight="1">
      <c r="A143" s="34"/>
      <c r="B143" s="35"/>
      <c r="C143" s="188" t="s">
        <v>129</v>
      </c>
      <c r="D143" s="188" t="s">
        <v>132</v>
      </c>
      <c r="E143" s="189" t="s">
        <v>513</v>
      </c>
      <c r="F143" s="190" t="s">
        <v>514</v>
      </c>
      <c r="G143" s="191" t="s">
        <v>245</v>
      </c>
      <c r="H143" s="192">
        <v>5.2999999999999999E-2</v>
      </c>
      <c r="I143" s="193"/>
      <c r="J143" s="194">
        <f>ROUND(I143*H143,2)</f>
        <v>0</v>
      </c>
      <c r="K143" s="195"/>
      <c r="L143" s="196"/>
      <c r="M143" s="197" t="s">
        <v>1</v>
      </c>
      <c r="N143" s="198" t="s">
        <v>40</v>
      </c>
      <c r="O143" s="71"/>
      <c r="P143" s="199">
        <f>O143*H143</f>
        <v>0</v>
      </c>
      <c r="Q143" s="199">
        <v>0.2</v>
      </c>
      <c r="R143" s="199">
        <f>Q143*H143</f>
        <v>1.06E-2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135</v>
      </c>
      <c r="AT143" s="201" t="s">
        <v>132</v>
      </c>
      <c r="AU143" s="201" t="s">
        <v>85</v>
      </c>
      <c r="AY143" s="17" t="s">
        <v>130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136</v>
      </c>
      <c r="BM143" s="201" t="s">
        <v>1411</v>
      </c>
    </row>
    <row r="144" spans="1:65" s="14" customFormat="1" ht="11.25">
      <c r="B144" s="214"/>
      <c r="C144" s="215"/>
      <c r="D144" s="205" t="s">
        <v>167</v>
      </c>
      <c r="E144" s="216" t="s">
        <v>1</v>
      </c>
      <c r="F144" s="217" t="s">
        <v>1412</v>
      </c>
      <c r="G144" s="215"/>
      <c r="H144" s="218">
        <v>0.34499999999999997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167</v>
      </c>
      <c r="AU144" s="224" t="s">
        <v>85</v>
      </c>
      <c r="AV144" s="14" t="s">
        <v>85</v>
      </c>
      <c r="AW144" s="14" t="s">
        <v>32</v>
      </c>
      <c r="AX144" s="14" t="s">
        <v>83</v>
      </c>
      <c r="AY144" s="224" t="s">
        <v>130</v>
      </c>
    </row>
    <row r="145" spans="1:65" s="14" customFormat="1" ht="11.25">
      <c r="B145" s="214"/>
      <c r="C145" s="215"/>
      <c r="D145" s="205" t="s">
        <v>167</v>
      </c>
      <c r="E145" s="215"/>
      <c r="F145" s="217" t="s">
        <v>1413</v>
      </c>
      <c r="G145" s="215"/>
      <c r="H145" s="218">
        <v>5.2999999999999999E-2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167</v>
      </c>
      <c r="AU145" s="224" t="s">
        <v>85</v>
      </c>
      <c r="AV145" s="14" t="s">
        <v>85</v>
      </c>
      <c r="AW145" s="14" t="s">
        <v>4</v>
      </c>
      <c r="AX145" s="14" t="s">
        <v>83</v>
      </c>
      <c r="AY145" s="224" t="s">
        <v>130</v>
      </c>
    </row>
    <row r="146" spans="1:65" s="2" customFormat="1" ht="16.5" customHeight="1">
      <c r="A146" s="34"/>
      <c r="B146" s="35"/>
      <c r="C146" s="236" t="s">
        <v>148</v>
      </c>
      <c r="D146" s="236" t="s">
        <v>214</v>
      </c>
      <c r="E146" s="237" t="s">
        <v>1414</v>
      </c>
      <c r="F146" s="238" t="s">
        <v>1415</v>
      </c>
      <c r="G146" s="239" t="s">
        <v>245</v>
      </c>
      <c r="H146" s="240">
        <v>1.38</v>
      </c>
      <c r="I146" s="241"/>
      <c r="J146" s="242">
        <f>ROUND(I146*H146,2)</f>
        <v>0</v>
      </c>
      <c r="K146" s="243"/>
      <c r="L146" s="39"/>
      <c r="M146" s="244" t="s">
        <v>1</v>
      </c>
      <c r="N146" s="245" t="s">
        <v>40</v>
      </c>
      <c r="O146" s="71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136</v>
      </c>
      <c r="AT146" s="201" t="s">
        <v>214</v>
      </c>
      <c r="AU146" s="201" t="s">
        <v>85</v>
      </c>
      <c r="AY146" s="17" t="s">
        <v>130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83</v>
      </c>
      <c r="BK146" s="202">
        <f>ROUND(I146*H146,2)</f>
        <v>0</v>
      </c>
      <c r="BL146" s="17" t="s">
        <v>136</v>
      </c>
      <c r="BM146" s="201" t="s">
        <v>1416</v>
      </c>
    </row>
    <row r="147" spans="1:65" s="14" customFormat="1" ht="11.25">
      <c r="B147" s="214"/>
      <c r="C147" s="215"/>
      <c r="D147" s="205" t="s">
        <v>167</v>
      </c>
      <c r="E147" s="216" t="s">
        <v>1</v>
      </c>
      <c r="F147" s="217" t="s">
        <v>1417</v>
      </c>
      <c r="G147" s="215"/>
      <c r="H147" s="218">
        <v>1.38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167</v>
      </c>
      <c r="AU147" s="224" t="s">
        <v>85</v>
      </c>
      <c r="AV147" s="14" t="s">
        <v>85</v>
      </c>
      <c r="AW147" s="14" t="s">
        <v>32</v>
      </c>
      <c r="AX147" s="14" t="s">
        <v>83</v>
      </c>
      <c r="AY147" s="224" t="s">
        <v>130</v>
      </c>
    </row>
    <row r="148" spans="1:65" s="2" customFormat="1" ht="21.75" customHeight="1">
      <c r="A148" s="34"/>
      <c r="B148" s="35"/>
      <c r="C148" s="236" t="s">
        <v>151</v>
      </c>
      <c r="D148" s="236" t="s">
        <v>214</v>
      </c>
      <c r="E148" s="237" t="s">
        <v>528</v>
      </c>
      <c r="F148" s="238" t="s">
        <v>529</v>
      </c>
      <c r="G148" s="239" t="s">
        <v>245</v>
      </c>
      <c r="H148" s="240">
        <v>1.38</v>
      </c>
      <c r="I148" s="241"/>
      <c r="J148" s="242">
        <f>ROUND(I148*H148,2)</f>
        <v>0</v>
      </c>
      <c r="K148" s="243"/>
      <c r="L148" s="39"/>
      <c r="M148" s="244" t="s">
        <v>1</v>
      </c>
      <c r="N148" s="245" t="s">
        <v>40</v>
      </c>
      <c r="O148" s="71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1" t="s">
        <v>136</v>
      </c>
      <c r="AT148" s="201" t="s">
        <v>214</v>
      </c>
      <c r="AU148" s="201" t="s">
        <v>85</v>
      </c>
      <c r="AY148" s="17" t="s">
        <v>130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" t="s">
        <v>83</v>
      </c>
      <c r="BK148" s="202">
        <f>ROUND(I148*H148,2)</f>
        <v>0</v>
      </c>
      <c r="BL148" s="17" t="s">
        <v>136</v>
      </c>
      <c r="BM148" s="201" t="s">
        <v>1418</v>
      </c>
    </row>
    <row r="149" spans="1:65" s="2" customFormat="1" ht="21.75" customHeight="1">
      <c r="A149" s="34"/>
      <c r="B149" s="35"/>
      <c r="C149" s="188" t="s">
        <v>135</v>
      </c>
      <c r="D149" s="188" t="s">
        <v>132</v>
      </c>
      <c r="E149" s="189" t="s">
        <v>1419</v>
      </c>
      <c r="F149" s="190" t="s">
        <v>1420</v>
      </c>
      <c r="G149" s="191" t="s">
        <v>102</v>
      </c>
      <c r="H149" s="192">
        <v>102</v>
      </c>
      <c r="I149" s="193"/>
      <c r="J149" s="194">
        <f>ROUND(I149*H149,2)</f>
        <v>0</v>
      </c>
      <c r="K149" s="195"/>
      <c r="L149" s="196"/>
      <c r="M149" s="197" t="s">
        <v>1</v>
      </c>
      <c r="N149" s="198" t="s">
        <v>40</v>
      </c>
      <c r="O149" s="7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135</v>
      </c>
      <c r="AT149" s="201" t="s">
        <v>132</v>
      </c>
      <c r="AU149" s="201" t="s">
        <v>85</v>
      </c>
      <c r="AY149" s="17" t="s">
        <v>130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" t="s">
        <v>83</v>
      </c>
      <c r="BK149" s="202">
        <f>ROUND(I149*H149,2)</f>
        <v>0</v>
      </c>
      <c r="BL149" s="17" t="s">
        <v>136</v>
      </c>
      <c r="BM149" s="201" t="s">
        <v>1421</v>
      </c>
    </row>
    <row r="150" spans="1:65" s="14" customFormat="1" ht="11.25">
      <c r="B150" s="214"/>
      <c r="C150" s="215"/>
      <c r="D150" s="205" t="s">
        <v>167</v>
      </c>
      <c r="E150" s="216" t="s">
        <v>1</v>
      </c>
      <c r="F150" s="217" t="s">
        <v>753</v>
      </c>
      <c r="G150" s="215"/>
      <c r="H150" s="218">
        <v>102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167</v>
      </c>
      <c r="AU150" s="224" t="s">
        <v>85</v>
      </c>
      <c r="AV150" s="14" t="s">
        <v>85</v>
      </c>
      <c r="AW150" s="14" t="s">
        <v>32</v>
      </c>
      <c r="AX150" s="14" t="s">
        <v>83</v>
      </c>
      <c r="AY150" s="224" t="s">
        <v>130</v>
      </c>
    </row>
    <row r="151" spans="1:65" s="12" customFormat="1" ht="22.9" customHeight="1">
      <c r="B151" s="172"/>
      <c r="C151" s="173"/>
      <c r="D151" s="174" t="s">
        <v>74</v>
      </c>
      <c r="E151" s="186" t="s">
        <v>1422</v>
      </c>
      <c r="F151" s="186" t="s">
        <v>1423</v>
      </c>
      <c r="G151" s="173"/>
      <c r="H151" s="173"/>
      <c r="I151" s="176"/>
      <c r="J151" s="187">
        <f>BK151</f>
        <v>0</v>
      </c>
      <c r="K151" s="173"/>
      <c r="L151" s="178"/>
      <c r="M151" s="179"/>
      <c r="N151" s="180"/>
      <c r="O151" s="180"/>
      <c r="P151" s="181">
        <f>SUM(P152:P166)</f>
        <v>0</v>
      </c>
      <c r="Q151" s="180"/>
      <c r="R151" s="181">
        <f>SUM(R152:R166)</f>
        <v>8.0000000000000004E-4</v>
      </c>
      <c r="S151" s="180"/>
      <c r="T151" s="182">
        <f>SUM(T152:T166)</f>
        <v>0</v>
      </c>
      <c r="AR151" s="183" t="s">
        <v>83</v>
      </c>
      <c r="AT151" s="184" t="s">
        <v>74</v>
      </c>
      <c r="AU151" s="184" t="s">
        <v>83</v>
      </c>
      <c r="AY151" s="183" t="s">
        <v>130</v>
      </c>
      <c r="BK151" s="185">
        <f>SUM(BK152:BK166)</f>
        <v>0</v>
      </c>
    </row>
    <row r="152" spans="1:65" s="2" customFormat="1" ht="24.2" customHeight="1">
      <c r="A152" s="34"/>
      <c r="B152" s="35"/>
      <c r="C152" s="236" t="s">
        <v>158</v>
      </c>
      <c r="D152" s="236" t="s">
        <v>214</v>
      </c>
      <c r="E152" s="237" t="s">
        <v>1424</v>
      </c>
      <c r="F152" s="238" t="s">
        <v>1425</v>
      </c>
      <c r="G152" s="239" t="s">
        <v>165</v>
      </c>
      <c r="H152" s="240">
        <v>1</v>
      </c>
      <c r="I152" s="241"/>
      <c r="J152" s="242">
        <f>ROUND(I152*H152,2)</f>
        <v>0</v>
      </c>
      <c r="K152" s="243"/>
      <c r="L152" s="39"/>
      <c r="M152" s="244" t="s">
        <v>1</v>
      </c>
      <c r="N152" s="245" t="s">
        <v>40</v>
      </c>
      <c r="O152" s="71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1" t="s">
        <v>136</v>
      </c>
      <c r="AT152" s="201" t="s">
        <v>214</v>
      </c>
      <c r="AU152" s="201" t="s">
        <v>85</v>
      </c>
      <c r="AY152" s="17" t="s">
        <v>130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" t="s">
        <v>83</v>
      </c>
      <c r="BK152" s="202">
        <f>ROUND(I152*H152,2)</f>
        <v>0</v>
      </c>
      <c r="BL152" s="17" t="s">
        <v>136</v>
      </c>
      <c r="BM152" s="201" t="s">
        <v>1426</v>
      </c>
    </row>
    <row r="153" spans="1:65" s="14" customFormat="1" ht="11.25">
      <c r="B153" s="214"/>
      <c r="C153" s="215"/>
      <c r="D153" s="205" t="s">
        <v>167</v>
      </c>
      <c r="E153" s="216" t="s">
        <v>1</v>
      </c>
      <c r="F153" s="217" t="s">
        <v>83</v>
      </c>
      <c r="G153" s="215"/>
      <c r="H153" s="218">
        <v>1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167</v>
      </c>
      <c r="AU153" s="224" t="s">
        <v>85</v>
      </c>
      <c r="AV153" s="14" t="s">
        <v>85</v>
      </c>
      <c r="AW153" s="14" t="s">
        <v>32</v>
      </c>
      <c r="AX153" s="14" t="s">
        <v>83</v>
      </c>
      <c r="AY153" s="224" t="s">
        <v>130</v>
      </c>
    </row>
    <row r="154" spans="1:65" s="2" customFormat="1" ht="24.2" customHeight="1">
      <c r="A154" s="34"/>
      <c r="B154" s="35"/>
      <c r="C154" s="236" t="s">
        <v>162</v>
      </c>
      <c r="D154" s="236" t="s">
        <v>214</v>
      </c>
      <c r="E154" s="237" t="s">
        <v>509</v>
      </c>
      <c r="F154" s="238" t="s">
        <v>1407</v>
      </c>
      <c r="G154" s="239" t="s">
        <v>227</v>
      </c>
      <c r="H154" s="240">
        <v>0.17699999999999999</v>
      </c>
      <c r="I154" s="241"/>
      <c r="J154" s="242">
        <f>ROUND(I154*H154,2)</f>
        <v>0</v>
      </c>
      <c r="K154" s="243"/>
      <c r="L154" s="39"/>
      <c r="M154" s="244" t="s">
        <v>1</v>
      </c>
      <c r="N154" s="245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136</v>
      </c>
      <c r="AT154" s="201" t="s">
        <v>214</v>
      </c>
      <c r="AU154" s="201" t="s">
        <v>85</v>
      </c>
      <c r="AY154" s="17" t="s">
        <v>130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136</v>
      </c>
      <c r="BM154" s="201" t="s">
        <v>1427</v>
      </c>
    </row>
    <row r="155" spans="1:65" s="13" customFormat="1" ht="11.25">
      <c r="B155" s="203"/>
      <c r="C155" s="204"/>
      <c r="D155" s="205" t="s">
        <v>167</v>
      </c>
      <c r="E155" s="206" t="s">
        <v>1</v>
      </c>
      <c r="F155" s="207" t="s">
        <v>1428</v>
      </c>
      <c r="G155" s="204"/>
      <c r="H155" s="206" t="s">
        <v>1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167</v>
      </c>
      <c r="AU155" s="213" t="s">
        <v>85</v>
      </c>
      <c r="AV155" s="13" t="s">
        <v>83</v>
      </c>
      <c r="AW155" s="13" t="s">
        <v>32</v>
      </c>
      <c r="AX155" s="13" t="s">
        <v>75</v>
      </c>
      <c r="AY155" s="213" t="s">
        <v>130</v>
      </c>
    </row>
    <row r="156" spans="1:65" s="14" customFormat="1" ht="11.25">
      <c r="B156" s="214"/>
      <c r="C156" s="215"/>
      <c r="D156" s="205" t="s">
        <v>167</v>
      </c>
      <c r="E156" s="216" t="s">
        <v>1</v>
      </c>
      <c r="F156" s="217" t="s">
        <v>1429</v>
      </c>
      <c r="G156" s="215"/>
      <c r="H156" s="218">
        <v>0.17699999999999999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167</v>
      </c>
      <c r="AU156" s="224" t="s">
        <v>85</v>
      </c>
      <c r="AV156" s="14" t="s">
        <v>85</v>
      </c>
      <c r="AW156" s="14" t="s">
        <v>32</v>
      </c>
      <c r="AX156" s="14" t="s">
        <v>83</v>
      </c>
      <c r="AY156" s="224" t="s">
        <v>130</v>
      </c>
    </row>
    <row r="157" spans="1:65" s="2" customFormat="1" ht="16.5" customHeight="1">
      <c r="A157" s="34"/>
      <c r="B157" s="35"/>
      <c r="C157" s="188" t="s">
        <v>171</v>
      </c>
      <c r="D157" s="188" t="s">
        <v>132</v>
      </c>
      <c r="E157" s="189" t="s">
        <v>513</v>
      </c>
      <c r="F157" s="190" t="s">
        <v>514</v>
      </c>
      <c r="G157" s="191" t="s">
        <v>245</v>
      </c>
      <c r="H157" s="192">
        <v>4.0000000000000001E-3</v>
      </c>
      <c r="I157" s="193"/>
      <c r="J157" s="194">
        <f>ROUND(I157*H157,2)</f>
        <v>0</v>
      </c>
      <c r="K157" s="195"/>
      <c r="L157" s="196"/>
      <c r="M157" s="197" t="s">
        <v>1</v>
      </c>
      <c r="N157" s="198" t="s">
        <v>40</v>
      </c>
      <c r="O157" s="71"/>
      <c r="P157" s="199">
        <f>O157*H157</f>
        <v>0</v>
      </c>
      <c r="Q157" s="199">
        <v>0.2</v>
      </c>
      <c r="R157" s="199">
        <f>Q157*H157</f>
        <v>8.0000000000000004E-4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135</v>
      </c>
      <c r="AT157" s="201" t="s">
        <v>132</v>
      </c>
      <c r="AU157" s="201" t="s">
        <v>85</v>
      </c>
      <c r="AY157" s="17" t="s">
        <v>130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83</v>
      </c>
      <c r="BK157" s="202">
        <f>ROUND(I157*H157,2)</f>
        <v>0</v>
      </c>
      <c r="BL157" s="17" t="s">
        <v>136</v>
      </c>
      <c r="BM157" s="201" t="s">
        <v>1430</v>
      </c>
    </row>
    <row r="158" spans="1:65" s="14" customFormat="1" ht="11.25">
      <c r="B158" s="214"/>
      <c r="C158" s="215"/>
      <c r="D158" s="205" t="s">
        <v>167</v>
      </c>
      <c r="E158" s="216" t="s">
        <v>1</v>
      </c>
      <c r="F158" s="217" t="s">
        <v>1431</v>
      </c>
      <c r="G158" s="215"/>
      <c r="H158" s="218">
        <v>2.7E-2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167</v>
      </c>
      <c r="AU158" s="224" t="s">
        <v>85</v>
      </c>
      <c r="AV158" s="14" t="s">
        <v>85</v>
      </c>
      <c r="AW158" s="14" t="s">
        <v>32</v>
      </c>
      <c r="AX158" s="14" t="s">
        <v>83</v>
      </c>
      <c r="AY158" s="224" t="s">
        <v>130</v>
      </c>
    </row>
    <row r="159" spans="1:65" s="14" customFormat="1" ht="11.25">
      <c r="B159" s="214"/>
      <c r="C159" s="215"/>
      <c r="D159" s="205" t="s">
        <v>167</v>
      </c>
      <c r="E159" s="215"/>
      <c r="F159" s="217" t="s">
        <v>1432</v>
      </c>
      <c r="G159" s="215"/>
      <c r="H159" s="218">
        <v>4.0000000000000001E-3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167</v>
      </c>
      <c r="AU159" s="224" t="s">
        <v>85</v>
      </c>
      <c r="AV159" s="14" t="s">
        <v>85</v>
      </c>
      <c r="AW159" s="14" t="s">
        <v>4</v>
      </c>
      <c r="AX159" s="14" t="s">
        <v>83</v>
      </c>
      <c r="AY159" s="224" t="s">
        <v>130</v>
      </c>
    </row>
    <row r="160" spans="1:65" s="2" customFormat="1" ht="16.5" customHeight="1">
      <c r="A160" s="34"/>
      <c r="B160" s="35"/>
      <c r="C160" s="236" t="s">
        <v>175</v>
      </c>
      <c r="D160" s="236" t="s">
        <v>214</v>
      </c>
      <c r="E160" s="237" t="s">
        <v>1414</v>
      </c>
      <c r="F160" s="238" t="s">
        <v>1415</v>
      </c>
      <c r="G160" s="239" t="s">
        <v>245</v>
      </c>
      <c r="H160" s="240">
        <v>0.21</v>
      </c>
      <c r="I160" s="241"/>
      <c r="J160" s="242">
        <f>ROUND(I160*H160,2)</f>
        <v>0</v>
      </c>
      <c r="K160" s="243"/>
      <c r="L160" s="39"/>
      <c r="M160" s="244" t="s">
        <v>1</v>
      </c>
      <c r="N160" s="245" t="s">
        <v>40</v>
      </c>
      <c r="O160" s="7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136</v>
      </c>
      <c r="AT160" s="201" t="s">
        <v>214</v>
      </c>
      <c r="AU160" s="201" t="s">
        <v>85</v>
      </c>
      <c r="AY160" s="17" t="s">
        <v>130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83</v>
      </c>
      <c r="BK160" s="202">
        <f>ROUND(I160*H160,2)</f>
        <v>0</v>
      </c>
      <c r="BL160" s="17" t="s">
        <v>136</v>
      </c>
      <c r="BM160" s="201" t="s">
        <v>1433</v>
      </c>
    </row>
    <row r="161" spans="1:65" s="14" customFormat="1" ht="11.25">
      <c r="B161" s="214"/>
      <c r="C161" s="215"/>
      <c r="D161" s="205" t="s">
        <v>167</v>
      </c>
      <c r="E161" s="216" t="s">
        <v>1</v>
      </c>
      <c r="F161" s="217" t="s">
        <v>1434</v>
      </c>
      <c r="G161" s="215"/>
      <c r="H161" s="218">
        <v>0.21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167</v>
      </c>
      <c r="AU161" s="224" t="s">
        <v>85</v>
      </c>
      <c r="AV161" s="14" t="s">
        <v>85</v>
      </c>
      <c r="AW161" s="14" t="s">
        <v>32</v>
      </c>
      <c r="AX161" s="14" t="s">
        <v>83</v>
      </c>
      <c r="AY161" s="224" t="s">
        <v>130</v>
      </c>
    </row>
    <row r="162" spans="1:65" s="2" customFormat="1" ht="21.75" customHeight="1">
      <c r="A162" s="34"/>
      <c r="B162" s="35"/>
      <c r="C162" s="236" t="s">
        <v>179</v>
      </c>
      <c r="D162" s="236" t="s">
        <v>214</v>
      </c>
      <c r="E162" s="237" t="s">
        <v>528</v>
      </c>
      <c r="F162" s="238" t="s">
        <v>529</v>
      </c>
      <c r="G162" s="239" t="s">
        <v>245</v>
      </c>
      <c r="H162" s="240">
        <v>0.21</v>
      </c>
      <c r="I162" s="241"/>
      <c r="J162" s="242">
        <f>ROUND(I162*H162,2)</f>
        <v>0</v>
      </c>
      <c r="K162" s="243"/>
      <c r="L162" s="39"/>
      <c r="M162" s="244" t="s">
        <v>1</v>
      </c>
      <c r="N162" s="245" t="s">
        <v>40</v>
      </c>
      <c r="O162" s="7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136</v>
      </c>
      <c r="AT162" s="201" t="s">
        <v>214</v>
      </c>
      <c r="AU162" s="201" t="s">
        <v>85</v>
      </c>
      <c r="AY162" s="17" t="s">
        <v>130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" t="s">
        <v>83</v>
      </c>
      <c r="BK162" s="202">
        <f>ROUND(I162*H162,2)</f>
        <v>0</v>
      </c>
      <c r="BL162" s="17" t="s">
        <v>136</v>
      </c>
      <c r="BM162" s="201" t="s">
        <v>1435</v>
      </c>
    </row>
    <row r="163" spans="1:65" s="2" customFormat="1" ht="21.75" customHeight="1">
      <c r="A163" s="34"/>
      <c r="B163" s="35"/>
      <c r="C163" s="236" t="s">
        <v>183</v>
      </c>
      <c r="D163" s="236" t="s">
        <v>214</v>
      </c>
      <c r="E163" s="237" t="s">
        <v>1436</v>
      </c>
      <c r="F163" s="238" t="s">
        <v>1437</v>
      </c>
      <c r="G163" s="239" t="s">
        <v>227</v>
      </c>
      <c r="H163" s="240">
        <v>1.7669999999999999</v>
      </c>
      <c r="I163" s="241"/>
      <c r="J163" s="242">
        <f>ROUND(I163*H163,2)</f>
        <v>0</v>
      </c>
      <c r="K163" s="243"/>
      <c r="L163" s="39"/>
      <c r="M163" s="244" t="s">
        <v>1</v>
      </c>
      <c r="N163" s="245" t="s">
        <v>40</v>
      </c>
      <c r="O163" s="7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136</v>
      </c>
      <c r="AT163" s="201" t="s">
        <v>214</v>
      </c>
      <c r="AU163" s="201" t="s">
        <v>85</v>
      </c>
      <c r="AY163" s="17" t="s">
        <v>130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" t="s">
        <v>83</v>
      </c>
      <c r="BK163" s="202">
        <f>ROUND(I163*H163,2)</f>
        <v>0</v>
      </c>
      <c r="BL163" s="17" t="s">
        <v>136</v>
      </c>
      <c r="BM163" s="201" t="s">
        <v>1438</v>
      </c>
    </row>
    <row r="164" spans="1:65" s="14" customFormat="1" ht="11.25">
      <c r="B164" s="214"/>
      <c r="C164" s="215"/>
      <c r="D164" s="205" t="s">
        <v>167</v>
      </c>
      <c r="E164" s="216" t="s">
        <v>1</v>
      </c>
      <c r="F164" s="217" t="s">
        <v>1439</v>
      </c>
      <c r="G164" s="215"/>
      <c r="H164" s="218">
        <v>1.7669999999999999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167</v>
      </c>
      <c r="AU164" s="224" t="s">
        <v>85</v>
      </c>
      <c r="AV164" s="14" t="s">
        <v>85</v>
      </c>
      <c r="AW164" s="14" t="s">
        <v>32</v>
      </c>
      <c r="AX164" s="14" t="s">
        <v>83</v>
      </c>
      <c r="AY164" s="224" t="s">
        <v>130</v>
      </c>
    </row>
    <row r="165" spans="1:65" s="2" customFormat="1" ht="16.5" customHeight="1">
      <c r="A165" s="34"/>
      <c r="B165" s="35"/>
      <c r="C165" s="236" t="s">
        <v>8</v>
      </c>
      <c r="D165" s="236" t="s">
        <v>214</v>
      </c>
      <c r="E165" s="237" t="s">
        <v>1440</v>
      </c>
      <c r="F165" s="238" t="s">
        <v>1441</v>
      </c>
      <c r="G165" s="239" t="s">
        <v>165</v>
      </c>
      <c r="H165" s="240">
        <v>1</v>
      </c>
      <c r="I165" s="241"/>
      <c r="J165" s="242">
        <f>ROUND(I165*H165,2)</f>
        <v>0</v>
      </c>
      <c r="K165" s="243"/>
      <c r="L165" s="39"/>
      <c r="M165" s="244" t="s">
        <v>1</v>
      </c>
      <c r="N165" s="245" t="s">
        <v>40</v>
      </c>
      <c r="O165" s="7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1" t="s">
        <v>136</v>
      </c>
      <c r="AT165" s="201" t="s">
        <v>214</v>
      </c>
      <c r="AU165" s="201" t="s">
        <v>85</v>
      </c>
      <c r="AY165" s="17" t="s">
        <v>130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" t="s">
        <v>83</v>
      </c>
      <c r="BK165" s="202">
        <f>ROUND(I165*H165,2)</f>
        <v>0</v>
      </c>
      <c r="BL165" s="17" t="s">
        <v>136</v>
      </c>
      <c r="BM165" s="201" t="s">
        <v>1442</v>
      </c>
    </row>
    <row r="166" spans="1:65" s="14" customFormat="1" ht="11.25">
      <c r="B166" s="214"/>
      <c r="C166" s="215"/>
      <c r="D166" s="205" t="s">
        <v>167</v>
      </c>
      <c r="E166" s="216" t="s">
        <v>1</v>
      </c>
      <c r="F166" s="217" t="s">
        <v>83</v>
      </c>
      <c r="G166" s="215"/>
      <c r="H166" s="218">
        <v>1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167</v>
      </c>
      <c r="AU166" s="224" t="s">
        <v>85</v>
      </c>
      <c r="AV166" s="14" t="s">
        <v>85</v>
      </c>
      <c r="AW166" s="14" t="s">
        <v>32</v>
      </c>
      <c r="AX166" s="14" t="s">
        <v>83</v>
      </c>
      <c r="AY166" s="224" t="s">
        <v>130</v>
      </c>
    </row>
    <row r="167" spans="1:65" s="12" customFormat="1" ht="22.9" customHeight="1">
      <c r="B167" s="172"/>
      <c r="C167" s="173"/>
      <c r="D167" s="174" t="s">
        <v>74</v>
      </c>
      <c r="E167" s="186" t="s">
        <v>1443</v>
      </c>
      <c r="F167" s="186" t="s">
        <v>1444</v>
      </c>
      <c r="G167" s="173"/>
      <c r="H167" s="173"/>
      <c r="I167" s="176"/>
      <c r="J167" s="187">
        <f>BK167</f>
        <v>0</v>
      </c>
      <c r="K167" s="173"/>
      <c r="L167" s="178"/>
      <c r="M167" s="179"/>
      <c r="N167" s="180"/>
      <c r="O167" s="180"/>
      <c r="P167" s="181">
        <f>SUM(P168:P190)</f>
        <v>0</v>
      </c>
      <c r="Q167" s="180"/>
      <c r="R167" s="181">
        <f>SUM(R168:R190)</f>
        <v>1.0829999999999999E-2</v>
      </c>
      <c r="S167" s="180"/>
      <c r="T167" s="182">
        <f>SUM(T168:T190)</f>
        <v>0</v>
      </c>
      <c r="AR167" s="183" t="s">
        <v>83</v>
      </c>
      <c r="AT167" s="184" t="s">
        <v>74</v>
      </c>
      <c r="AU167" s="184" t="s">
        <v>83</v>
      </c>
      <c r="AY167" s="183" t="s">
        <v>130</v>
      </c>
      <c r="BK167" s="185">
        <f>SUM(BK168:BK190)</f>
        <v>0</v>
      </c>
    </row>
    <row r="168" spans="1:65" s="2" customFormat="1" ht="16.5" customHeight="1">
      <c r="A168" s="34"/>
      <c r="B168" s="35"/>
      <c r="C168" s="236" t="s">
        <v>190</v>
      </c>
      <c r="D168" s="236" t="s">
        <v>214</v>
      </c>
      <c r="E168" s="237" t="s">
        <v>1397</v>
      </c>
      <c r="F168" s="238" t="s">
        <v>1398</v>
      </c>
      <c r="G168" s="239" t="s">
        <v>165</v>
      </c>
      <c r="H168" s="240">
        <v>570</v>
      </c>
      <c r="I168" s="241"/>
      <c r="J168" s="242">
        <f>ROUND(I168*H168,2)</f>
        <v>0</v>
      </c>
      <c r="K168" s="243"/>
      <c r="L168" s="39"/>
      <c r="M168" s="244" t="s">
        <v>1</v>
      </c>
      <c r="N168" s="245" t="s">
        <v>40</v>
      </c>
      <c r="O168" s="71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136</v>
      </c>
      <c r="AT168" s="201" t="s">
        <v>214</v>
      </c>
      <c r="AU168" s="201" t="s">
        <v>85</v>
      </c>
      <c r="AY168" s="17" t="s">
        <v>130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83</v>
      </c>
      <c r="BK168" s="202">
        <f>ROUND(I168*H168,2)</f>
        <v>0</v>
      </c>
      <c r="BL168" s="17" t="s">
        <v>136</v>
      </c>
      <c r="BM168" s="201" t="s">
        <v>1445</v>
      </c>
    </row>
    <row r="169" spans="1:65" s="13" customFormat="1" ht="11.25">
      <c r="B169" s="203"/>
      <c r="C169" s="204"/>
      <c r="D169" s="205" t="s">
        <v>167</v>
      </c>
      <c r="E169" s="206" t="s">
        <v>1</v>
      </c>
      <c r="F169" s="207" t="s">
        <v>1400</v>
      </c>
      <c r="G169" s="204"/>
      <c r="H169" s="206" t="s">
        <v>1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167</v>
      </c>
      <c r="AU169" s="213" t="s">
        <v>85</v>
      </c>
      <c r="AV169" s="13" t="s">
        <v>83</v>
      </c>
      <c r="AW169" s="13" t="s">
        <v>32</v>
      </c>
      <c r="AX169" s="13" t="s">
        <v>75</v>
      </c>
      <c r="AY169" s="213" t="s">
        <v>130</v>
      </c>
    </row>
    <row r="170" spans="1:65" s="14" customFormat="1" ht="11.25">
      <c r="B170" s="214"/>
      <c r="C170" s="215"/>
      <c r="D170" s="205" t="s">
        <v>167</v>
      </c>
      <c r="E170" s="216" t="s">
        <v>1</v>
      </c>
      <c r="F170" s="217" t="s">
        <v>240</v>
      </c>
      <c r="G170" s="215"/>
      <c r="H170" s="218">
        <v>190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167</v>
      </c>
      <c r="AU170" s="224" t="s">
        <v>85</v>
      </c>
      <c r="AV170" s="14" t="s">
        <v>85</v>
      </c>
      <c r="AW170" s="14" t="s">
        <v>32</v>
      </c>
      <c r="AX170" s="14" t="s">
        <v>75</v>
      </c>
      <c r="AY170" s="224" t="s">
        <v>130</v>
      </c>
    </row>
    <row r="171" spans="1:65" s="14" customFormat="1" ht="11.25">
      <c r="B171" s="214"/>
      <c r="C171" s="215"/>
      <c r="D171" s="205" t="s">
        <v>167</v>
      </c>
      <c r="E171" s="216" t="s">
        <v>1</v>
      </c>
      <c r="F171" s="217" t="s">
        <v>1401</v>
      </c>
      <c r="G171" s="215"/>
      <c r="H171" s="218">
        <v>380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167</v>
      </c>
      <c r="AU171" s="224" t="s">
        <v>85</v>
      </c>
      <c r="AV171" s="14" t="s">
        <v>85</v>
      </c>
      <c r="AW171" s="14" t="s">
        <v>32</v>
      </c>
      <c r="AX171" s="14" t="s">
        <v>75</v>
      </c>
      <c r="AY171" s="224" t="s">
        <v>130</v>
      </c>
    </row>
    <row r="172" spans="1:65" s="15" customFormat="1" ht="11.25">
      <c r="B172" s="225"/>
      <c r="C172" s="226"/>
      <c r="D172" s="205" t="s">
        <v>167</v>
      </c>
      <c r="E172" s="227" t="s">
        <v>1</v>
      </c>
      <c r="F172" s="228" t="s">
        <v>170</v>
      </c>
      <c r="G172" s="226"/>
      <c r="H172" s="229">
        <v>570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167</v>
      </c>
      <c r="AU172" s="235" t="s">
        <v>85</v>
      </c>
      <c r="AV172" s="15" t="s">
        <v>136</v>
      </c>
      <c r="AW172" s="15" t="s">
        <v>32</v>
      </c>
      <c r="AX172" s="15" t="s">
        <v>83</v>
      </c>
      <c r="AY172" s="235" t="s">
        <v>130</v>
      </c>
    </row>
    <row r="173" spans="1:65" s="2" customFormat="1" ht="21.75" customHeight="1">
      <c r="A173" s="34"/>
      <c r="B173" s="35"/>
      <c r="C173" s="236" t="s">
        <v>194</v>
      </c>
      <c r="D173" s="236" t="s">
        <v>214</v>
      </c>
      <c r="E173" s="237" t="s">
        <v>1446</v>
      </c>
      <c r="F173" s="238" t="s">
        <v>1447</v>
      </c>
      <c r="G173" s="239" t="s">
        <v>165</v>
      </c>
      <c r="H173" s="240">
        <v>190</v>
      </c>
      <c r="I173" s="241"/>
      <c r="J173" s="242">
        <f>ROUND(I173*H173,2)</f>
        <v>0</v>
      </c>
      <c r="K173" s="243"/>
      <c r="L173" s="39"/>
      <c r="M173" s="244" t="s">
        <v>1</v>
      </c>
      <c r="N173" s="245" t="s">
        <v>40</v>
      </c>
      <c r="O173" s="7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136</v>
      </c>
      <c r="AT173" s="201" t="s">
        <v>214</v>
      </c>
      <c r="AU173" s="201" t="s">
        <v>85</v>
      </c>
      <c r="AY173" s="17" t="s">
        <v>130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83</v>
      </c>
      <c r="BK173" s="202">
        <f>ROUND(I173*H173,2)</f>
        <v>0</v>
      </c>
      <c r="BL173" s="17" t="s">
        <v>136</v>
      </c>
      <c r="BM173" s="201" t="s">
        <v>1448</v>
      </c>
    </row>
    <row r="174" spans="1:65" s="14" customFormat="1" ht="11.25">
      <c r="B174" s="214"/>
      <c r="C174" s="215"/>
      <c r="D174" s="205" t="s">
        <v>167</v>
      </c>
      <c r="E174" s="216" t="s">
        <v>1</v>
      </c>
      <c r="F174" s="217" t="s">
        <v>1383</v>
      </c>
      <c r="G174" s="215"/>
      <c r="H174" s="218">
        <v>190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167</v>
      </c>
      <c r="AU174" s="224" t="s">
        <v>85</v>
      </c>
      <c r="AV174" s="14" t="s">
        <v>85</v>
      </c>
      <c r="AW174" s="14" t="s">
        <v>32</v>
      </c>
      <c r="AX174" s="14" t="s">
        <v>83</v>
      </c>
      <c r="AY174" s="224" t="s">
        <v>130</v>
      </c>
    </row>
    <row r="175" spans="1:65" s="2" customFormat="1" ht="24.2" customHeight="1">
      <c r="A175" s="34"/>
      <c r="B175" s="35"/>
      <c r="C175" s="236" t="s">
        <v>198</v>
      </c>
      <c r="D175" s="236" t="s">
        <v>214</v>
      </c>
      <c r="E175" s="237" t="s">
        <v>1402</v>
      </c>
      <c r="F175" s="238" t="s">
        <v>1403</v>
      </c>
      <c r="G175" s="239" t="s">
        <v>245</v>
      </c>
      <c r="H175" s="240">
        <v>0.23</v>
      </c>
      <c r="I175" s="241"/>
      <c r="J175" s="242">
        <f>ROUND(I175*H175,2)</f>
        <v>0</v>
      </c>
      <c r="K175" s="243"/>
      <c r="L175" s="39"/>
      <c r="M175" s="244" t="s">
        <v>1</v>
      </c>
      <c r="N175" s="245" t="s">
        <v>40</v>
      </c>
      <c r="O175" s="7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136</v>
      </c>
      <c r="AT175" s="201" t="s">
        <v>214</v>
      </c>
      <c r="AU175" s="201" t="s">
        <v>85</v>
      </c>
      <c r="AY175" s="17" t="s">
        <v>130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7" t="s">
        <v>83</v>
      </c>
      <c r="BK175" s="202">
        <f>ROUND(I175*H175,2)</f>
        <v>0</v>
      </c>
      <c r="BL175" s="17" t="s">
        <v>136</v>
      </c>
      <c r="BM175" s="201" t="s">
        <v>1449</v>
      </c>
    </row>
    <row r="176" spans="1:65" s="14" customFormat="1" ht="11.25">
      <c r="B176" s="214"/>
      <c r="C176" s="215"/>
      <c r="D176" s="205" t="s">
        <v>167</v>
      </c>
      <c r="E176" s="216" t="s">
        <v>1</v>
      </c>
      <c r="F176" s="217" t="s">
        <v>1405</v>
      </c>
      <c r="G176" s="215"/>
      <c r="H176" s="218">
        <v>0.23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167</v>
      </c>
      <c r="AU176" s="224" t="s">
        <v>85</v>
      </c>
      <c r="AV176" s="14" t="s">
        <v>85</v>
      </c>
      <c r="AW176" s="14" t="s">
        <v>32</v>
      </c>
      <c r="AX176" s="14" t="s">
        <v>83</v>
      </c>
      <c r="AY176" s="224" t="s">
        <v>130</v>
      </c>
    </row>
    <row r="177" spans="1:65" s="2" customFormat="1" ht="16.5" customHeight="1">
      <c r="A177" s="34"/>
      <c r="B177" s="35"/>
      <c r="C177" s="188" t="s">
        <v>202</v>
      </c>
      <c r="D177" s="188" t="s">
        <v>132</v>
      </c>
      <c r="E177" s="189" t="s">
        <v>465</v>
      </c>
      <c r="F177" s="190" t="s">
        <v>466</v>
      </c>
      <c r="G177" s="191" t="s">
        <v>451</v>
      </c>
      <c r="H177" s="192">
        <v>0.23</v>
      </c>
      <c r="I177" s="193"/>
      <c r="J177" s="194">
        <f>ROUND(I177*H177,2)</f>
        <v>0</v>
      </c>
      <c r="K177" s="195"/>
      <c r="L177" s="196"/>
      <c r="M177" s="197" t="s">
        <v>1</v>
      </c>
      <c r="N177" s="198" t="s">
        <v>40</v>
      </c>
      <c r="O177" s="71"/>
      <c r="P177" s="199">
        <f>O177*H177</f>
        <v>0</v>
      </c>
      <c r="Q177" s="199">
        <v>1E-3</v>
      </c>
      <c r="R177" s="199">
        <f>Q177*H177</f>
        <v>2.3000000000000001E-4</v>
      </c>
      <c r="S177" s="199">
        <v>0</v>
      </c>
      <c r="T177" s="20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135</v>
      </c>
      <c r="AT177" s="201" t="s">
        <v>132</v>
      </c>
      <c r="AU177" s="201" t="s">
        <v>85</v>
      </c>
      <c r="AY177" s="17" t="s">
        <v>130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" t="s">
        <v>83</v>
      </c>
      <c r="BK177" s="202">
        <f>ROUND(I177*H177,2)</f>
        <v>0</v>
      </c>
      <c r="BL177" s="17" t="s">
        <v>136</v>
      </c>
      <c r="BM177" s="201" t="s">
        <v>1450</v>
      </c>
    </row>
    <row r="178" spans="1:65" s="14" customFormat="1" ht="11.25">
      <c r="B178" s="214"/>
      <c r="C178" s="215"/>
      <c r="D178" s="205" t="s">
        <v>167</v>
      </c>
      <c r="E178" s="216" t="s">
        <v>1</v>
      </c>
      <c r="F178" s="217" t="s">
        <v>1405</v>
      </c>
      <c r="G178" s="215"/>
      <c r="H178" s="218">
        <v>0.23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167</v>
      </c>
      <c r="AU178" s="224" t="s">
        <v>85</v>
      </c>
      <c r="AV178" s="14" t="s">
        <v>85</v>
      </c>
      <c r="AW178" s="14" t="s">
        <v>32</v>
      </c>
      <c r="AX178" s="14" t="s">
        <v>75</v>
      </c>
      <c r="AY178" s="224" t="s">
        <v>130</v>
      </c>
    </row>
    <row r="179" spans="1:65" s="15" customFormat="1" ht="11.25">
      <c r="B179" s="225"/>
      <c r="C179" s="226"/>
      <c r="D179" s="205" t="s">
        <v>167</v>
      </c>
      <c r="E179" s="227" t="s">
        <v>1</v>
      </c>
      <c r="F179" s="228" t="s">
        <v>170</v>
      </c>
      <c r="G179" s="226"/>
      <c r="H179" s="229">
        <v>0.23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167</v>
      </c>
      <c r="AU179" s="235" t="s">
        <v>85</v>
      </c>
      <c r="AV179" s="15" t="s">
        <v>136</v>
      </c>
      <c r="AW179" s="15" t="s">
        <v>32</v>
      </c>
      <c r="AX179" s="15" t="s">
        <v>83</v>
      </c>
      <c r="AY179" s="235" t="s">
        <v>130</v>
      </c>
    </row>
    <row r="180" spans="1:65" s="2" customFormat="1" ht="24.2" customHeight="1">
      <c r="A180" s="34"/>
      <c r="B180" s="35"/>
      <c r="C180" s="236" t="s">
        <v>206</v>
      </c>
      <c r="D180" s="236" t="s">
        <v>214</v>
      </c>
      <c r="E180" s="237" t="s">
        <v>509</v>
      </c>
      <c r="F180" s="238" t="s">
        <v>1407</v>
      </c>
      <c r="G180" s="239" t="s">
        <v>227</v>
      </c>
      <c r="H180" s="240">
        <v>2.2999999999999998</v>
      </c>
      <c r="I180" s="241"/>
      <c r="J180" s="242">
        <f>ROUND(I180*H180,2)</f>
        <v>0</v>
      </c>
      <c r="K180" s="243"/>
      <c r="L180" s="39"/>
      <c r="M180" s="244" t="s">
        <v>1</v>
      </c>
      <c r="N180" s="245" t="s">
        <v>40</v>
      </c>
      <c r="O180" s="71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136</v>
      </c>
      <c r="AT180" s="201" t="s">
        <v>214</v>
      </c>
      <c r="AU180" s="201" t="s">
        <v>85</v>
      </c>
      <c r="AY180" s="17" t="s">
        <v>130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" t="s">
        <v>83</v>
      </c>
      <c r="BK180" s="202">
        <f>ROUND(I180*H180,2)</f>
        <v>0</v>
      </c>
      <c r="BL180" s="17" t="s">
        <v>136</v>
      </c>
      <c r="BM180" s="201" t="s">
        <v>1451</v>
      </c>
    </row>
    <row r="181" spans="1:65" s="13" customFormat="1" ht="11.25">
      <c r="B181" s="203"/>
      <c r="C181" s="204"/>
      <c r="D181" s="205" t="s">
        <v>167</v>
      </c>
      <c r="E181" s="206" t="s">
        <v>1</v>
      </c>
      <c r="F181" s="207" t="s">
        <v>1409</v>
      </c>
      <c r="G181" s="204"/>
      <c r="H181" s="206" t="s">
        <v>1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167</v>
      </c>
      <c r="AU181" s="213" t="s">
        <v>85</v>
      </c>
      <c r="AV181" s="13" t="s">
        <v>83</v>
      </c>
      <c r="AW181" s="13" t="s">
        <v>32</v>
      </c>
      <c r="AX181" s="13" t="s">
        <v>75</v>
      </c>
      <c r="AY181" s="213" t="s">
        <v>130</v>
      </c>
    </row>
    <row r="182" spans="1:65" s="14" customFormat="1" ht="11.25">
      <c r="B182" s="214"/>
      <c r="C182" s="215"/>
      <c r="D182" s="205" t="s">
        <v>167</v>
      </c>
      <c r="E182" s="216" t="s">
        <v>1</v>
      </c>
      <c r="F182" s="217" t="s">
        <v>1410</v>
      </c>
      <c r="G182" s="215"/>
      <c r="H182" s="218">
        <v>2.2999999999999998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167</v>
      </c>
      <c r="AU182" s="224" t="s">
        <v>85</v>
      </c>
      <c r="AV182" s="14" t="s">
        <v>85</v>
      </c>
      <c r="AW182" s="14" t="s">
        <v>32</v>
      </c>
      <c r="AX182" s="14" t="s">
        <v>83</v>
      </c>
      <c r="AY182" s="224" t="s">
        <v>130</v>
      </c>
    </row>
    <row r="183" spans="1:65" s="2" customFormat="1" ht="16.5" customHeight="1">
      <c r="A183" s="34"/>
      <c r="B183" s="35"/>
      <c r="C183" s="188" t="s">
        <v>7</v>
      </c>
      <c r="D183" s="188" t="s">
        <v>132</v>
      </c>
      <c r="E183" s="189" t="s">
        <v>513</v>
      </c>
      <c r="F183" s="190" t="s">
        <v>514</v>
      </c>
      <c r="G183" s="191" t="s">
        <v>245</v>
      </c>
      <c r="H183" s="192">
        <v>5.2999999999999999E-2</v>
      </c>
      <c r="I183" s="193"/>
      <c r="J183" s="194">
        <f>ROUND(I183*H183,2)</f>
        <v>0</v>
      </c>
      <c r="K183" s="195"/>
      <c r="L183" s="196"/>
      <c r="M183" s="197" t="s">
        <v>1</v>
      </c>
      <c r="N183" s="198" t="s">
        <v>40</v>
      </c>
      <c r="O183" s="71"/>
      <c r="P183" s="199">
        <f>O183*H183</f>
        <v>0</v>
      </c>
      <c r="Q183" s="199">
        <v>0.2</v>
      </c>
      <c r="R183" s="199">
        <f>Q183*H183</f>
        <v>1.06E-2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135</v>
      </c>
      <c r="AT183" s="201" t="s">
        <v>132</v>
      </c>
      <c r="AU183" s="201" t="s">
        <v>85</v>
      </c>
      <c r="AY183" s="17" t="s">
        <v>130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136</v>
      </c>
      <c r="BM183" s="201" t="s">
        <v>1452</v>
      </c>
    </row>
    <row r="184" spans="1:65" s="14" customFormat="1" ht="11.25">
      <c r="B184" s="214"/>
      <c r="C184" s="215"/>
      <c r="D184" s="205" t="s">
        <v>167</v>
      </c>
      <c r="E184" s="216" t="s">
        <v>1</v>
      </c>
      <c r="F184" s="217" t="s">
        <v>1412</v>
      </c>
      <c r="G184" s="215"/>
      <c r="H184" s="218">
        <v>0.34499999999999997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167</v>
      </c>
      <c r="AU184" s="224" t="s">
        <v>85</v>
      </c>
      <c r="AV184" s="14" t="s">
        <v>85</v>
      </c>
      <c r="AW184" s="14" t="s">
        <v>32</v>
      </c>
      <c r="AX184" s="14" t="s">
        <v>83</v>
      </c>
      <c r="AY184" s="224" t="s">
        <v>130</v>
      </c>
    </row>
    <row r="185" spans="1:65" s="14" customFormat="1" ht="11.25">
      <c r="B185" s="214"/>
      <c r="C185" s="215"/>
      <c r="D185" s="205" t="s">
        <v>167</v>
      </c>
      <c r="E185" s="215"/>
      <c r="F185" s="217" t="s">
        <v>1413</v>
      </c>
      <c r="G185" s="215"/>
      <c r="H185" s="218">
        <v>5.2999999999999999E-2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167</v>
      </c>
      <c r="AU185" s="224" t="s">
        <v>85</v>
      </c>
      <c r="AV185" s="14" t="s">
        <v>85</v>
      </c>
      <c r="AW185" s="14" t="s">
        <v>4</v>
      </c>
      <c r="AX185" s="14" t="s">
        <v>83</v>
      </c>
      <c r="AY185" s="224" t="s">
        <v>130</v>
      </c>
    </row>
    <row r="186" spans="1:65" s="2" customFormat="1" ht="16.5" customHeight="1">
      <c r="A186" s="34"/>
      <c r="B186" s="35"/>
      <c r="C186" s="236" t="s">
        <v>213</v>
      </c>
      <c r="D186" s="236" t="s">
        <v>214</v>
      </c>
      <c r="E186" s="237" t="s">
        <v>1414</v>
      </c>
      <c r="F186" s="238" t="s">
        <v>1415</v>
      </c>
      <c r="G186" s="239" t="s">
        <v>245</v>
      </c>
      <c r="H186" s="240">
        <v>1.38</v>
      </c>
      <c r="I186" s="241"/>
      <c r="J186" s="242">
        <f>ROUND(I186*H186,2)</f>
        <v>0</v>
      </c>
      <c r="K186" s="243"/>
      <c r="L186" s="39"/>
      <c r="M186" s="244" t="s">
        <v>1</v>
      </c>
      <c r="N186" s="245" t="s">
        <v>40</v>
      </c>
      <c r="O186" s="7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136</v>
      </c>
      <c r="AT186" s="201" t="s">
        <v>214</v>
      </c>
      <c r="AU186" s="201" t="s">
        <v>85</v>
      </c>
      <c r="AY186" s="17" t="s">
        <v>130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83</v>
      </c>
      <c r="BK186" s="202">
        <f>ROUND(I186*H186,2)</f>
        <v>0</v>
      </c>
      <c r="BL186" s="17" t="s">
        <v>136</v>
      </c>
      <c r="BM186" s="201" t="s">
        <v>1453</v>
      </c>
    </row>
    <row r="187" spans="1:65" s="14" customFormat="1" ht="11.25">
      <c r="B187" s="214"/>
      <c r="C187" s="215"/>
      <c r="D187" s="205" t="s">
        <v>167</v>
      </c>
      <c r="E187" s="216" t="s">
        <v>1</v>
      </c>
      <c r="F187" s="217" t="s">
        <v>1417</v>
      </c>
      <c r="G187" s="215"/>
      <c r="H187" s="218">
        <v>1.38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167</v>
      </c>
      <c r="AU187" s="224" t="s">
        <v>85</v>
      </c>
      <c r="AV187" s="14" t="s">
        <v>85</v>
      </c>
      <c r="AW187" s="14" t="s">
        <v>32</v>
      </c>
      <c r="AX187" s="14" t="s">
        <v>83</v>
      </c>
      <c r="AY187" s="224" t="s">
        <v>130</v>
      </c>
    </row>
    <row r="188" spans="1:65" s="2" customFormat="1" ht="21.75" customHeight="1">
      <c r="A188" s="34"/>
      <c r="B188" s="35"/>
      <c r="C188" s="236" t="s">
        <v>218</v>
      </c>
      <c r="D188" s="236" t="s">
        <v>214</v>
      </c>
      <c r="E188" s="237" t="s">
        <v>528</v>
      </c>
      <c r="F188" s="238" t="s">
        <v>529</v>
      </c>
      <c r="G188" s="239" t="s">
        <v>245</v>
      </c>
      <c r="H188" s="240">
        <v>1.38</v>
      </c>
      <c r="I188" s="241"/>
      <c r="J188" s="242">
        <f>ROUND(I188*H188,2)</f>
        <v>0</v>
      </c>
      <c r="K188" s="243"/>
      <c r="L188" s="39"/>
      <c r="M188" s="244" t="s">
        <v>1</v>
      </c>
      <c r="N188" s="245" t="s">
        <v>40</v>
      </c>
      <c r="O188" s="71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1" t="s">
        <v>136</v>
      </c>
      <c r="AT188" s="201" t="s">
        <v>214</v>
      </c>
      <c r="AU188" s="201" t="s">
        <v>85</v>
      </c>
      <c r="AY188" s="17" t="s">
        <v>130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7" t="s">
        <v>83</v>
      </c>
      <c r="BK188" s="202">
        <f>ROUND(I188*H188,2)</f>
        <v>0</v>
      </c>
      <c r="BL188" s="17" t="s">
        <v>136</v>
      </c>
      <c r="BM188" s="201" t="s">
        <v>1454</v>
      </c>
    </row>
    <row r="189" spans="1:65" s="2" customFormat="1" ht="21.75" customHeight="1">
      <c r="A189" s="34"/>
      <c r="B189" s="35"/>
      <c r="C189" s="188" t="s">
        <v>222</v>
      </c>
      <c r="D189" s="188" t="s">
        <v>132</v>
      </c>
      <c r="E189" s="189" t="s">
        <v>1419</v>
      </c>
      <c r="F189" s="190" t="s">
        <v>1420</v>
      </c>
      <c r="G189" s="191" t="s">
        <v>102</v>
      </c>
      <c r="H189" s="192">
        <v>102</v>
      </c>
      <c r="I189" s="193"/>
      <c r="J189" s="194">
        <f>ROUND(I189*H189,2)</f>
        <v>0</v>
      </c>
      <c r="K189" s="195"/>
      <c r="L189" s="196"/>
      <c r="M189" s="197" t="s">
        <v>1</v>
      </c>
      <c r="N189" s="198" t="s">
        <v>40</v>
      </c>
      <c r="O189" s="7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135</v>
      </c>
      <c r="AT189" s="201" t="s">
        <v>132</v>
      </c>
      <c r="AU189" s="201" t="s">
        <v>85</v>
      </c>
      <c r="AY189" s="17" t="s">
        <v>130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136</v>
      </c>
      <c r="BM189" s="201" t="s">
        <v>1455</v>
      </c>
    </row>
    <row r="190" spans="1:65" s="14" customFormat="1" ht="11.25">
      <c r="B190" s="214"/>
      <c r="C190" s="215"/>
      <c r="D190" s="205" t="s">
        <v>167</v>
      </c>
      <c r="E190" s="216" t="s">
        <v>1</v>
      </c>
      <c r="F190" s="217" t="s">
        <v>753</v>
      </c>
      <c r="G190" s="215"/>
      <c r="H190" s="218">
        <v>102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167</v>
      </c>
      <c r="AU190" s="224" t="s">
        <v>85</v>
      </c>
      <c r="AV190" s="14" t="s">
        <v>85</v>
      </c>
      <c r="AW190" s="14" t="s">
        <v>32</v>
      </c>
      <c r="AX190" s="14" t="s">
        <v>83</v>
      </c>
      <c r="AY190" s="224" t="s">
        <v>130</v>
      </c>
    </row>
    <row r="191" spans="1:65" s="12" customFormat="1" ht="22.9" customHeight="1">
      <c r="B191" s="172"/>
      <c r="C191" s="173"/>
      <c r="D191" s="174" t="s">
        <v>74</v>
      </c>
      <c r="E191" s="186" t="s">
        <v>1456</v>
      </c>
      <c r="F191" s="186" t="s">
        <v>1457</v>
      </c>
      <c r="G191" s="173"/>
      <c r="H191" s="173"/>
      <c r="I191" s="176"/>
      <c r="J191" s="187">
        <f>BK191</f>
        <v>0</v>
      </c>
      <c r="K191" s="173"/>
      <c r="L191" s="178"/>
      <c r="M191" s="179"/>
      <c r="N191" s="180"/>
      <c r="O191" s="180"/>
      <c r="P191" s="181">
        <f>SUM(P192:P206)</f>
        <v>0</v>
      </c>
      <c r="Q191" s="180"/>
      <c r="R191" s="181">
        <f>SUM(R192:R206)</f>
        <v>8.0000000000000004E-4</v>
      </c>
      <c r="S191" s="180"/>
      <c r="T191" s="182">
        <f>SUM(T192:T206)</f>
        <v>0</v>
      </c>
      <c r="AR191" s="183" t="s">
        <v>83</v>
      </c>
      <c r="AT191" s="184" t="s">
        <v>74</v>
      </c>
      <c r="AU191" s="184" t="s">
        <v>83</v>
      </c>
      <c r="AY191" s="183" t="s">
        <v>130</v>
      </c>
      <c r="BK191" s="185">
        <f>SUM(BK192:BK206)</f>
        <v>0</v>
      </c>
    </row>
    <row r="192" spans="1:65" s="2" customFormat="1" ht="24.2" customHeight="1">
      <c r="A192" s="34"/>
      <c r="B192" s="35"/>
      <c r="C192" s="236" t="s">
        <v>386</v>
      </c>
      <c r="D192" s="236" t="s">
        <v>214</v>
      </c>
      <c r="E192" s="237" t="s">
        <v>1424</v>
      </c>
      <c r="F192" s="238" t="s">
        <v>1425</v>
      </c>
      <c r="G192" s="239" t="s">
        <v>165</v>
      </c>
      <c r="H192" s="240">
        <v>1</v>
      </c>
      <c r="I192" s="241"/>
      <c r="J192" s="242">
        <f>ROUND(I192*H192,2)</f>
        <v>0</v>
      </c>
      <c r="K192" s="243"/>
      <c r="L192" s="39"/>
      <c r="M192" s="244" t="s">
        <v>1</v>
      </c>
      <c r="N192" s="245" t="s">
        <v>40</v>
      </c>
      <c r="O192" s="71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1" t="s">
        <v>136</v>
      </c>
      <c r="AT192" s="201" t="s">
        <v>214</v>
      </c>
      <c r="AU192" s="201" t="s">
        <v>85</v>
      </c>
      <c r="AY192" s="17" t="s">
        <v>130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" t="s">
        <v>83</v>
      </c>
      <c r="BK192" s="202">
        <f>ROUND(I192*H192,2)</f>
        <v>0</v>
      </c>
      <c r="BL192" s="17" t="s">
        <v>136</v>
      </c>
      <c r="BM192" s="201" t="s">
        <v>1458</v>
      </c>
    </row>
    <row r="193" spans="1:65" s="14" customFormat="1" ht="11.25">
      <c r="B193" s="214"/>
      <c r="C193" s="215"/>
      <c r="D193" s="205" t="s">
        <v>167</v>
      </c>
      <c r="E193" s="216" t="s">
        <v>1</v>
      </c>
      <c r="F193" s="217" t="s">
        <v>83</v>
      </c>
      <c r="G193" s="215"/>
      <c r="H193" s="218">
        <v>1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167</v>
      </c>
      <c r="AU193" s="224" t="s">
        <v>85</v>
      </c>
      <c r="AV193" s="14" t="s">
        <v>85</v>
      </c>
      <c r="AW193" s="14" t="s">
        <v>32</v>
      </c>
      <c r="AX193" s="14" t="s">
        <v>83</v>
      </c>
      <c r="AY193" s="224" t="s">
        <v>130</v>
      </c>
    </row>
    <row r="194" spans="1:65" s="2" customFormat="1" ht="24.2" customHeight="1">
      <c r="A194" s="34"/>
      <c r="B194" s="35"/>
      <c r="C194" s="236" t="s">
        <v>390</v>
      </c>
      <c r="D194" s="236" t="s">
        <v>214</v>
      </c>
      <c r="E194" s="237" t="s">
        <v>509</v>
      </c>
      <c r="F194" s="238" t="s">
        <v>1407</v>
      </c>
      <c r="G194" s="239" t="s">
        <v>227</v>
      </c>
      <c r="H194" s="240">
        <v>0.17699999999999999</v>
      </c>
      <c r="I194" s="241"/>
      <c r="J194" s="242">
        <f>ROUND(I194*H194,2)</f>
        <v>0</v>
      </c>
      <c r="K194" s="243"/>
      <c r="L194" s="39"/>
      <c r="M194" s="244" t="s">
        <v>1</v>
      </c>
      <c r="N194" s="245" t="s">
        <v>40</v>
      </c>
      <c r="O194" s="71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1" t="s">
        <v>136</v>
      </c>
      <c r="AT194" s="201" t="s">
        <v>214</v>
      </c>
      <c r="AU194" s="201" t="s">
        <v>85</v>
      </c>
      <c r="AY194" s="17" t="s">
        <v>130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7" t="s">
        <v>83</v>
      </c>
      <c r="BK194" s="202">
        <f>ROUND(I194*H194,2)</f>
        <v>0</v>
      </c>
      <c r="BL194" s="17" t="s">
        <v>136</v>
      </c>
      <c r="BM194" s="201" t="s">
        <v>1459</v>
      </c>
    </row>
    <row r="195" spans="1:65" s="13" customFormat="1" ht="11.25">
      <c r="B195" s="203"/>
      <c r="C195" s="204"/>
      <c r="D195" s="205" t="s">
        <v>167</v>
      </c>
      <c r="E195" s="206" t="s">
        <v>1</v>
      </c>
      <c r="F195" s="207" t="s">
        <v>1428</v>
      </c>
      <c r="G195" s="204"/>
      <c r="H195" s="206" t="s">
        <v>1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167</v>
      </c>
      <c r="AU195" s="213" t="s">
        <v>85</v>
      </c>
      <c r="AV195" s="13" t="s">
        <v>83</v>
      </c>
      <c r="AW195" s="13" t="s">
        <v>32</v>
      </c>
      <c r="AX195" s="13" t="s">
        <v>75</v>
      </c>
      <c r="AY195" s="213" t="s">
        <v>130</v>
      </c>
    </row>
    <row r="196" spans="1:65" s="14" customFormat="1" ht="11.25">
      <c r="B196" s="214"/>
      <c r="C196" s="215"/>
      <c r="D196" s="205" t="s">
        <v>167</v>
      </c>
      <c r="E196" s="216" t="s">
        <v>1</v>
      </c>
      <c r="F196" s="217" t="s">
        <v>1429</v>
      </c>
      <c r="G196" s="215"/>
      <c r="H196" s="218">
        <v>0.17699999999999999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167</v>
      </c>
      <c r="AU196" s="224" t="s">
        <v>85</v>
      </c>
      <c r="AV196" s="14" t="s">
        <v>85</v>
      </c>
      <c r="AW196" s="14" t="s">
        <v>32</v>
      </c>
      <c r="AX196" s="14" t="s">
        <v>83</v>
      </c>
      <c r="AY196" s="224" t="s">
        <v>130</v>
      </c>
    </row>
    <row r="197" spans="1:65" s="2" customFormat="1" ht="16.5" customHeight="1">
      <c r="A197" s="34"/>
      <c r="B197" s="35"/>
      <c r="C197" s="188" t="s">
        <v>394</v>
      </c>
      <c r="D197" s="188" t="s">
        <v>132</v>
      </c>
      <c r="E197" s="189" t="s">
        <v>513</v>
      </c>
      <c r="F197" s="190" t="s">
        <v>514</v>
      </c>
      <c r="G197" s="191" t="s">
        <v>245</v>
      </c>
      <c r="H197" s="192">
        <v>4.0000000000000001E-3</v>
      </c>
      <c r="I197" s="193"/>
      <c r="J197" s="194">
        <f>ROUND(I197*H197,2)</f>
        <v>0</v>
      </c>
      <c r="K197" s="195"/>
      <c r="L197" s="196"/>
      <c r="M197" s="197" t="s">
        <v>1</v>
      </c>
      <c r="N197" s="198" t="s">
        <v>40</v>
      </c>
      <c r="O197" s="71"/>
      <c r="P197" s="199">
        <f>O197*H197</f>
        <v>0</v>
      </c>
      <c r="Q197" s="199">
        <v>0.2</v>
      </c>
      <c r="R197" s="199">
        <f>Q197*H197</f>
        <v>8.0000000000000004E-4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135</v>
      </c>
      <c r="AT197" s="201" t="s">
        <v>132</v>
      </c>
      <c r="AU197" s="201" t="s">
        <v>85</v>
      </c>
      <c r="AY197" s="17" t="s">
        <v>130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83</v>
      </c>
      <c r="BK197" s="202">
        <f>ROUND(I197*H197,2)</f>
        <v>0</v>
      </c>
      <c r="BL197" s="17" t="s">
        <v>136</v>
      </c>
      <c r="BM197" s="201" t="s">
        <v>1460</v>
      </c>
    </row>
    <row r="198" spans="1:65" s="14" customFormat="1" ht="11.25">
      <c r="B198" s="214"/>
      <c r="C198" s="215"/>
      <c r="D198" s="205" t="s">
        <v>167</v>
      </c>
      <c r="E198" s="216" t="s">
        <v>1</v>
      </c>
      <c r="F198" s="217" t="s">
        <v>1431</v>
      </c>
      <c r="G198" s="215"/>
      <c r="H198" s="218">
        <v>2.7E-2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167</v>
      </c>
      <c r="AU198" s="224" t="s">
        <v>85</v>
      </c>
      <c r="AV198" s="14" t="s">
        <v>85</v>
      </c>
      <c r="AW198" s="14" t="s">
        <v>32</v>
      </c>
      <c r="AX198" s="14" t="s">
        <v>83</v>
      </c>
      <c r="AY198" s="224" t="s">
        <v>130</v>
      </c>
    </row>
    <row r="199" spans="1:65" s="14" customFormat="1" ht="11.25">
      <c r="B199" s="214"/>
      <c r="C199" s="215"/>
      <c r="D199" s="205" t="s">
        <v>167</v>
      </c>
      <c r="E199" s="215"/>
      <c r="F199" s="217" t="s">
        <v>1432</v>
      </c>
      <c r="G199" s="215"/>
      <c r="H199" s="218">
        <v>4.0000000000000001E-3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167</v>
      </c>
      <c r="AU199" s="224" t="s">
        <v>85</v>
      </c>
      <c r="AV199" s="14" t="s">
        <v>85</v>
      </c>
      <c r="AW199" s="14" t="s">
        <v>4</v>
      </c>
      <c r="AX199" s="14" t="s">
        <v>83</v>
      </c>
      <c r="AY199" s="224" t="s">
        <v>130</v>
      </c>
    </row>
    <row r="200" spans="1:65" s="2" customFormat="1" ht="16.5" customHeight="1">
      <c r="A200" s="34"/>
      <c r="B200" s="35"/>
      <c r="C200" s="236" t="s">
        <v>398</v>
      </c>
      <c r="D200" s="236" t="s">
        <v>214</v>
      </c>
      <c r="E200" s="237" t="s">
        <v>1414</v>
      </c>
      <c r="F200" s="238" t="s">
        <v>1415</v>
      </c>
      <c r="G200" s="239" t="s">
        <v>245</v>
      </c>
      <c r="H200" s="240">
        <v>0.21</v>
      </c>
      <c r="I200" s="241"/>
      <c r="J200" s="242">
        <f>ROUND(I200*H200,2)</f>
        <v>0</v>
      </c>
      <c r="K200" s="243"/>
      <c r="L200" s="39"/>
      <c r="M200" s="244" t="s">
        <v>1</v>
      </c>
      <c r="N200" s="245" t="s">
        <v>40</v>
      </c>
      <c r="O200" s="71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136</v>
      </c>
      <c r="AT200" s="201" t="s">
        <v>214</v>
      </c>
      <c r="AU200" s="201" t="s">
        <v>85</v>
      </c>
      <c r="AY200" s="17" t="s">
        <v>130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" t="s">
        <v>83</v>
      </c>
      <c r="BK200" s="202">
        <f>ROUND(I200*H200,2)</f>
        <v>0</v>
      </c>
      <c r="BL200" s="17" t="s">
        <v>136</v>
      </c>
      <c r="BM200" s="201" t="s">
        <v>1461</v>
      </c>
    </row>
    <row r="201" spans="1:65" s="14" customFormat="1" ht="11.25">
      <c r="B201" s="214"/>
      <c r="C201" s="215"/>
      <c r="D201" s="205" t="s">
        <v>167</v>
      </c>
      <c r="E201" s="216" t="s">
        <v>1</v>
      </c>
      <c r="F201" s="217" t="s">
        <v>1434</v>
      </c>
      <c r="G201" s="215"/>
      <c r="H201" s="218">
        <v>0.21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167</v>
      </c>
      <c r="AU201" s="224" t="s">
        <v>85</v>
      </c>
      <c r="AV201" s="14" t="s">
        <v>85</v>
      </c>
      <c r="AW201" s="14" t="s">
        <v>32</v>
      </c>
      <c r="AX201" s="14" t="s">
        <v>83</v>
      </c>
      <c r="AY201" s="224" t="s">
        <v>130</v>
      </c>
    </row>
    <row r="202" spans="1:65" s="2" customFormat="1" ht="21.75" customHeight="1">
      <c r="A202" s="34"/>
      <c r="B202" s="35"/>
      <c r="C202" s="236" t="s">
        <v>403</v>
      </c>
      <c r="D202" s="236" t="s">
        <v>214</v>
      </c>
      <c r="E202" s="237" t="s">
        <v>528</v>
      </c>
      <c r="F202" s="238" t="s">
        <v>529</v>
      </c>
      <c r="G202" s="239" t="s">
        <v>245</v>
      </c>
      <c r="H202" s="240">
        <v>0.21</v>
      </c>
      <c r="I202" s="241"/>
      <c r="J202" s="242">
        <f>ROUND(I202*H202,2)</f>
        <v>0</v>
      </c>
      <c r="K202" s="243"/>
      <c r="L202" s="39"/>
      <c r="M202" s="244" t="s">
        <v>1</v>
      </c>
      <c r="N202" s="245" t="s">
        <v>40</v>
      </c>
      <c r="O202" s="71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136</v>
      </c>
      <c r="AT202" s="201" t="s">
        <v>214</v>
      </c>
      <c r="AU202" s="201" t="s">
        <v>85</v>
      </c>
      <c r="AY202" s="17" t="s">
        <v>130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83</v>
      </c>
      <c r="BK202" s="202">
        <f>ROUND(I202*H202,2)</f>
        <v>0</v>
      </c>
      <c r="BL202" s="17" t="s">
        <v>136</v>
      </c>
      <c r="BM202" s="201" t="s">
        <v>1462</v>
      </c>
    </row>
    <row r="203" spans="1:65" s="2" customFormat="1" ht="21.75" customHeight="1">
      <c r="A203" s="34"/>
      <c r="B203" s="35"/>
      <c r="C203" s="236" t="s">
        <v>409</v>
      </c>
      <c r="D203" s="236" t="s">
        <v>214</v>
      </c>
      <c r="E203" s="237" t="s">
        <v>1436</v>
      </c>
      <c r="F203" s="238" t="s">
        <v>1437</v>
      </c>
      <c r="G203" s="239" t="s">
        <v>227</v>
      </c>
      <c r="H203" s="240">
        <v>1.7669999999999999</v>
      </c>
      <c r="I203" s="241"/>
      <c r="J203" s="242">
        <f>ROUND(I203*H203,2)</f>
        <v>0</v>
      </c>
      <c r="K203" s="243"/>
      <c r="L203" s="39"/>
      <c r="M203" s="244" t="s">
        <v>1</v>
      </c>
      <c r="N203" s="245" t="s">
        <v>40</v>
      </c>
      <c r="O203" s="71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136</v>
      </c>
      <c r="AT203" s="201" t="s">
        <v>214</v>
      </c>
      <c r="AU203" s="201" t="s">
        <v>85</v>
      </c>
      <c r="AY203" s="17" t="s">
        <v>130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7" t="s">
        <v>83</v>
      </c>
      <c r="BK203" s="202">
        <f>ROUND(I203*H203,2)</f>
        <v>0</v>
      </c>
      <c r="BL203" s="17" t="s">
        <v>136</v>
      </c>
      <c r="BM203" s="201" t="s">
        <v>1463</v>
      </c>
    </row>
    <row r="204" spans="1:65" s="14" customFormat="1" ht="11.25">
      <c r="B204" s="214"/>
      <c r="C204" s="215"/>
      <c r="D204" s="205" t="s">
        <v>167</v>
      </c>
      <c r="E204" s="216" t="s">
        <v>1</v>
      </c>
      <c r="F204" s="217" t="s">
        <v>1439</v>
      </c>
      <c r="G204" s="215"/>
      <c r="H204" s="218">
        <v>1.7669999999999999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167</v>
      </c>
      <c r="AU204" s="224" t="s">
        <v>85</v>
      </c>
      <c r="AV204" s="14" t="s">
        <v>85</v>
      </c>
      <c r="AW204" s="14" t="s">
        <v>32</v>
      </c>
      <c r="AX204" s="14" t="s">
        <v>83</v>
      </c>
      <c r="AY204" s="224" t="s">
        <v>130</v>
      </c>
    </row>
    <row r="205" spans="1:65" s="2" customFormat="1" ht="16.5" customHeight="1">
      <c r="A205" s="34"/>
      <c r="B205" s="35"/>
      <c r="C205" s="236" t="s">
        <v>413</v>
      </c>
      <c r="D205" s="236" t="s">
        <v>214</v>
      </c>
      <c r="E205" s="237" t="s">
        <v>1440</v>
      </c>
      <c r="F205" s="238" t="s">
        <v>1441</v>
      </c>
      <c r="G205" s="239" t="s">
        <v>165</v>
      </c>
      <c r="H205" s="240">
        <v>1</v>
      </c>
      <c r="I205" s="241"/>
      <c r="J205" s="242">
        <f>ROUND(I205*H205,2)</f>
        <v>0</v>
      </c>
      <c r="K205" s="243"/>
      <c r="L205" s="39"/>
      <c r="M205" s="244" t="s">
        <v>1</v>
      </c>
      <c r="N205" s="245" t="s">
        <v>40</v>
      </c>
      <c r="O205" s="71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136</v>
      </c>
      <c r="AT205" s="201" t="s">
        <v>214</v>
      </c>
      <c r="AU205" s="201" t="s">
        <v>85</v>
      </c>
      <c r="AY205" s="17" t="s">
        <v>130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" t="s">
        <v>83</v>
      </c>
      <c r="BK205" s="202">
        <f>ROUND(I205*H205,2)</f>
        <v>0</v>
      </c>
      <c r="BL205" s="17" t="s">
        <v>136</v>
      </c>
      <c r="BM205" s="201" t="s">
        <v>1464</v>
      </c>
    </row>
    <row r="206" spans="1:65" s="14" customFormat="1" ht="11.25">
      <c r="B206" s="214"/>
      <c r="C206" s="215"/>
      <c r="D206" s="205" t="s">
        <v>167</v>
      </c>
      <c r="E206" s="216" t="s">
        <v>1</v>
      </c>
      <c r="F206" s="217" t="s">
        <v>83</v>
      </c>
      <c r="G206" s="215"/>
      <c r="H206" s="218">
        <v>1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167</v>
      </c>
      <c r="AU206" s="224" t="s">
        <v>85</v>
      </c>
      <c r="AV206" s="14" t="s">
        <v>85</v>
      </c>
      <c r="AW206" s="14" t="s">
        <v>32</v>
      </c>
      <c r="AX206" s="14" t="s">
        <v>83</v>
      </c>
      <c r="AY206" s="224" t="s">
        <v>130</v>
      </c>
    </row>
    <row r="207" spans="1:65" s="12" customFormat="1" ht="22.9" customHeight="1">
      <c r="B207" s="172"/>
      <c r="C207" s="173"/>
      <c r="D207" s="174" t="s">
        <v>74</v>
      </c>
      <c r="E207" s="186" t="s">
        <v>1465</v>
      </c>
      <c r="F207" s="186" t="s">
        <v>1466</v>
      </c>
      <c r="G207" s="173"/>
      <c r="H207" s="173"/>
      <c r="I207" s="176"/>
      <c r="J207" s="187">
        <f>BK207</f>
        <v>0</v>
      </c>
      <c r="K207" s="173"/>
      <c r="L207" s="178"/>
      <c r="M207" s="179"/>
      <c r="N207" s="180"/>
      <c r="O207" s="180"/>
      <c r="P207" s="181">
        <f>SUM(P208:P228)</f>
        <v>0</v>
      </c>
      <c r="Q207" s="180"/>
      <c r="R207" s="181">
        <f>SUM(R208:R228)</f>
        <v>1.0829999999999999E-2</v>
      </c>
      <c r="S207" s="180"/>
      <c r="T207" s="182">
        <f>SUM(T208:T228)</f>
        <v>0</v>
      </c>
      <c r="AR207" s="183" t="s">
        <v>83</v>
      </c>
      <c r="AT207" s="184" t="s">
        <v>74</v>
      </c>
      <c r="AU207" s="184" t="s">
        <v>83</v>
      </c>
      <c r="AY207" s="183" t="s">
        <v>130</v>
      </c>
      <c r="BK207" s="185">
        <f>SUM(BK208:BK228)</f>
        <v>0</v>
      </c>
    </row>
    <row r="208" spans="1:65" s="2" customFormat="1" ht="16.5" customHeight="1">
      <c r="A208" s="34"/>
      <c r="B208" s="35"/>
      <c r="C208" s="236" t="s">
        <v>417</v>
      </c>
      <c r="D208" s="236" t="s">
        <v>214</v>
      </c>
      <c r="E208" s="237" t="s">
        <v>1397</v>
      </c>
      <c r="F208" s="238" t="s">
        <v>1398</v>
      </c>
      <c r="G208" s="239" t="s">
        <v>165</v>
      </c>
      <c r="H208" s="240">
        <v>570</v>
      </c>
      <c r="I208" s="241"/>
      <c r="J208" s="242">
        <f>ROUND(I208*H208,2)</f>
        <v>0</v>
      </c>
      <c r="K208" s="243"/>
      <c r="L208" s="39"/>
      <c r="M208" s="244" t="s">
        <v>1</v>
      </c>
      <c r="N208" s="245" t="s">
        <v>40</v>
      </c>
      <c r="O208" s="71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1" t="s">
        <v>136</v>
      </c>
      <c r="AT208" s="201" t="s">
        <v>214</v>
      </c>
      <c r="AU208" s="201" t="s">
        <v>85</v>
      </c>
      <c r="AY208" s="17" t="s">
        <v>130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" t="s">
        <v>83</v>
      </c>
      <c r="BK208" s="202">
        <f>ROUND(I208*H208,2)</f>
        <v>0</v>
      </c>
      <c r="BL208" s="17" t="s">
        <v>136</v>
      </c>
      <c r="BM208" s="201" t="s">
        <v>1467</v>
      </c>
    </row>
    <row r="209" spans="1:65" s="13" customFormat="1" ht="11.25">
      <c r="B209" s="203"/>
      <c r="C209" s="204"/>
      <c r="D209" s="205" t="s">
        <v>167</v>
      </c>
      <c r="E209" s="206" t="s">
        <v>1</v>
      </c>
      <c r="F209" s="207" t="s">
        <v>1400</v>
      </c>
      <c r="G209" s="204"/>
      <c r="H209" s="206" t="s">
        <v>1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167</v>
      </c>
      <c r="AU209" s="213" t="s">
        <v>85</v>
      </c>
      <c r="AV209" s="13" t="s">
        <v>83</v>
      </c>
      <c r="AW209" s="13" t="s">
        <v>32</v>
      </c>
      <c r="AX209" s="13" t="s">
        <v>75</v>
      </c>
      <c r="AY209" s="213" t="s">
        <v>130</v>
      </c>
    </row>
    <row r="210" spans="1:65" s="14" customFormat="1" ht="11.25">
      <c r="B210" s="214"/>
      <c r="C210" s="215"/>
      <c r="D210" s="205" t="s">
        <v>167</v>
      </c>
      <c r="E210" s="216" t="s">
        <v>1</v>
      </c>
      <c r="F210" s="217" t="s">
        <v>240</v>
      </c>
      <c r="G210" s="215"/>
      <c r="H210" s="218">
        <v>190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167</v>
      </c>
      <c r="AU210" s="224" t="s">
        <v>85</v>
      </c>
      <c r="AV210" s="14" t="s">
        <v>85</v>
      </c>
      <c r="AW210" s="14" t="s">
        <v>32</v>
      </c>
      <c r="AX210" s="14" t="s">
        <v>75</v>
      </c>
      <c r="AY210" s="224" t="s">
        <v>130</v>
      </c>
    </row>
    <row r="211" spans="1:65" s="14" customFormat="1" ht="11.25">
      <c r="B211" s="214"/>
      <c r="C211" s="215"/>
      <c r="D211" s="205" t="s">
        <v>167</v>
      </c>
      <c r="E211" s="216" t="s">
        <v>1</v>
      </c>
      <c r="F211" s="217" t="s">
        <v>1401</v>
      </c>
      <c r="G211" s="215"/>
      <c r="H211" s="218">
        <v>380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167</v>
      </c>
      <c r="AU211" s="224" t="s">
        <v>85</v>
      </c>
      <c r="AV211" s="14" t="s">
        <v>85</v>
      </c>
      <c r="AW211" s="14" t="s">
        <v>32</v>
      </c>
      <c r="AX211" s="14" t="s">
        <v>75</v>
      </c>
      <c r="AY211" s="224" t="s">
        <v>130</v>
      </c>
    </row>
    <row r="212" spans="1:65" s="15" customFormat="1" ht="11.25">
      <c r="B212" s="225"/>
      <c r="C212" s="226"/>
      <c r="D212" s="205" t="s">
        <v>167</v>
      </c>
      <c r="E212" s="227" t="s">
        <v>1</v>
      </c>
      <c r="F212" s="228" t="s">
        <v>170</v>
      </c>
      <c r="G212" s="226"/>
      <c r="H212" s="229">
        <v>570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167</v>
      </c>
      <c r="AU212" s="235" t="s">
        <v>85</v>
      </c>
      <c r="AV212" s="15" t="s">
        <v>136</v>
      </c>
      <c r="AW212" s="15" t="s">
        <v>32</v>
      </c>
      <c r="AX212" s="15" t="s">
        <v>83</v>
      </c>
      <c r="AY212" s="235" t="s">
        <v>130</v>
      </c>
    </row>
    <row r="213" spans="1:65" s="2" customFormat="1" ht="24.2" customHeight="1">
      <c r="A213" s="34"/>
      <c r="B213" s="35"/>
      <c r="C213" s="236" t="s">
        <v>423</v>
      </c>
      <c r="D213" s="236" t="s">
        <v>214</v>
      </c>
      <c r="E213" s="237" t="s">
        <v>1402</v>
      </c>
      <c r="F213" s="238" t="s">
        <v>1403</v>
      </c>
      <c r="G213" s="239" t="s">
        <v>245</v>
      </c>
      <c r="H213" s="240">
        <v>0.23</v>
      </c>
      <c r="I213" s="241"/>
      <c r="J213" s="242">
        <f>ROUND(I213*H213,2)</f>
        <v>0</v>
      </c>
      <c r="K213" s="243"/>
      <c r="L213" s="39"/>
      <c r="M213" s="244" t="s">
        <v>1</v>
      </c>
      <c r="N213" s="245" t="s">
        <v>40</v>
      </c>
      <c r="O213" s="7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1" t="s">
        <v>136</v>
      </c>
      <c r="AT213" s="201" t="s">
        <v>214</v>
      </c>
      <c r="AU213" s="201" t="s">
        <v>85</v>
      </c>
      <c r="AY213" s="17" t="s">
        <v>130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" t="s">
        <v>83</v>
      </c>
      <c r="BK213" s="202">
        <f>ROUND(I213*H213,2)</f>
        <v>0</v>
      </c>
      <c r="BL213" s="17" t="s">
        <v>136</v>
      </c>
      <c r="BM213" s="201" t="s">
        <v>1468</v>
      </c>
    </row>
    <row r="214" spans="1:65" s="14" customFormat="1" ht="11.25">
      <c r="B214" s="214"/>
      <c r="C214" s="215"/>
      <c r="D214" s="205" t="s">
        <v>167</v>
      </c>
      <c r="E214" s="216" t="s">
        <v>1</v>
      </c>
      <c r="F214" s="217" t="s">
        <v>1405</v>
      </c>
      <c r="G214" s="215"/>
      <c r="H214" s="218">
        <v>0.23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167</v>
      </c>
      <c r="AU214" s="224" t="s">
        <v>85</v>
      </c>
      <c r="AV214" s="14" t="s">
        <v>85</v>
      </c>
      <c r="AW214" s="14" t="s">
        <v>32</v>
      </c>
      <c r="AX214" s="14" t="s">
        <v>83</v>
      </c>
      <c r="AY214" s="224" t="s">
        <v>130</v>
      </c>
    </row>
    <row r="215" spans="1:65" s="2" customFormat="1" ht="16.5" customHeight="1">
      <c r="A215" s="34"/>
      <c r="B215" s="35"/>
      <c r="C215" s="188" t="s">
        <v>428</v>
      </c>
      <c r="D215" s="188" t="s">
        <v>132</v>
      </c>
      <c r="E215" s="189" t="s">
        <v>465</v>
      </c>
      <c r="F215" s="190" t="s">
        <v>466</v>
      </c>
      <c r="G215" s="191" t="s">
        <v>451</v>
      </c>
      <c r="H215" s="192">
        <v>0.23</v>
      </c>
      <c r="I215" s="193"/>
      <c r="J215" s="194">
        <f>ROUND(I215*H215,2)</f>
        <v>0</v>
      </c>
      <c r="K215" s="195"/>
      <c r="L215" s="196"/>
      <c r="M215" s="197" t="s">
        <v>1</v>
      </c>
      <c r="N215" s="198" t="s">
        <v>40</v>
      </c>
      <c r="O215" s="71"/>
      <c r="P215" s="199">
        <f>O215*H215</f>
        <v>0</v>
      </c>
      <c r="Q215" s="199">
        <v>1E-3</v>
      </c>
      <c r="R215" s="199">
        <f>Q215*H215</f>
        <v>2.3000000000000001E-4</v>
      </c>
      <c r="S215" s="199">
        <v>0</v>
      </c>
      <c r="T215" s="20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1" t="s">
        <v>135</v>
      </c>
      <c r="AT215" s="201" t="s">
        <v>132</v>
      </c>
      <c r="AU215" s="201" t="s">
        <v>85</v>
      </c>
      <c r="AY215" s="17" t="s">
        <v>130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" t="s">
        <v>83</v>
      </c>
      <c r="BK215" s="202">
        <f>ROUND(I215*H215,2)</f>
        <v>0</v>
      </c>
      <c r="BL215" s="17" t="s">
        <v>136</v>
      </c>
      <c r="BM215" s="201" t="s">
        <v>1469</v>
      </c>
    </row>
    <row r="216" spans="1:65" s="14" customFormat="1" ht="11.25">
      <c r="B216" s="214"/>
      <c r="C216" s="215"/>
      <c r="D216" s="205" t="s">
        <v>167</v>
      </c>
      <c r="E216" s="216" t="s">
        <v>1</v>
      </c>
      <c r="F216" s="217" t="s">
        <v>1405</v>
      </c>
      <c r="G216" s="215"/>
      <c r="H216" s="218">
        <v>0.23</v>
      </c>
      <c r="I216" s="219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167</v>
      </c>
      <c r="AU216" s="224" t="s">
        <v>85</v>
      </c>
      <c r="AV216" s="14" t="s">
        <v>85</v>
      </c>
      <c r="AW216" s="14" t="s">
        <v>32</v>
      </c>
      <c r="AX216" s="14" t="s">
        <v>75</v>
      </c>
      <c r="AY216" s="224" t="s">
        <v>130</v>
      </c>
    </row>
    <row r="217" spans="1:65" s="15" customFormat="1" ht="11.25">
      <c r="B217" s="225"/>
      <c r="C217" s="226"/>
      <c r="D217" s="205" t="s">
        <v>167</v>
      </c>
      <c r="E217" s="227" t="s">
        <v>1</v>
      </c>
      <c r="F217" s="228" t="s">
        <v>170</v>
      </c>
      <c r="G217" s="226"/>
      <c r="H217" s="229">
        <v>0.23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167</v>
      </c>
      <c r="AU217" s="235" t="s">
        <v>85</v>
      </c>
      <c r="AV217" s="15" t="s">
        <v>136</v>
      </c>
      <c r="AW217" s="15" t="s">
        <v>32</v>
      </c>
      <c r="AX217" s="15" t="s">
        <v>83</v>
      </c>
      <c r="AY217" s="235" t="s">
        <v>130</v>
      </c>
    </row>
    <row r="218" spans="1:65" s="2" customFormat="1" ht="24.2" customHeight="1">
      <c r="A218" s="34"/>
      <c r="B218" s="35"/>
      <c r="C218" s="236" t="s">
        <v>434</v>
      </c>
      <c r="D218" s="236" t="s">
        <v>214</v>
      </c>
      <c r="E218" s="237" t="s">
        <v>509</v>
      </c>
      <c r="F218" s="238" t="s">
        <v>1407</v>
      </c>
      <c r="G218" s="239" t="s">
        <v>227</v>
      </c>
      <c r="H218" s="240">
        <v>2.2999999999999998</v>
      </c>
      <c r="I218" s="241"/>
      <c r="J218" s="242">
        <f>ROUND(I218*H218,2)</f>
        <v>0</v>
      </c>
      <c r="K218" s="243"/>
      <c r="L218" s="39"/>
      <c r="M218" s="244" t="s">
        <v>1</v>
      </c>
      <c r="N218" s="245" t="s">
        <v>40</v>
      </c>
      <c r="O218" s="71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136</v>
      </c>
      <c r="AT218" s="201" t="s">
        <v>214</v>
      </c>
      <c r="AU218" s="201" t="s">
        <v>85</v>
      </c>
      <c r="AY218" s="17" t="s">
        <v>130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" t="s">
        <v>83</v>
      </c>
      <c r="BK218" s="202">
        <f>ROUND(I218*H218,2)</f>
        <v>0</v>
      </c>
      <c r="BL218" s="17" t="s">
        <v>136</v>
      </c>
      <c r="BM218" s="201" t="s">
        <v>1470</v>
      </c>
    </row>
    <row r="219" spans="1:65" s="13" customFormat="1" ht="11.25">
      <c r="B219" s="203"/>
      <c r="C219" s="204"/>
      <c r="D219" s="205" t="s">
        <v>167</v>
      </c>
      <c r="E219" s="206" t="s">
        <v>1</v>
      </c>
      <c r="F219" s="207" t="s">
        <v>1409</v>
      </c>
      <c r="G219" s="204"/>
      <c r="H219" s="206" t="s">
        <v>1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167</v>
      </c>
      <c r="AU219" s="213" t="s">
        <v>85</v>
      </c>
      <c r="AV219" s="13" t="s">
        <v>83</v>
      </c>
      <c r="AW219" s="13" t="s">
        <v>32</v>
      </c>
      <c r="AX219" s="13" t="s">
        <v>75</v>
      </c>
      <c r="AY219" s="213" t="s">
        <v>130</v>
      </c>
    </row>
    <row r="220" spans="1:65" s="14" customFormat="1" ht="11.25">
      <c r="B220" s="214"/>
      <c r="C220" s="215"/>
      <c r="D220" s="205" t="s">
        <v>167</v>
      </c>
      <c r="E220" s="216" t="s">
        <v>1</v>
      </c>
      <c r="F220" s="217" t="s">
        <v>1410</v>
      </c>
      <c r="G220" s="215"/>
      <c r="H220" s="218">
        <v>2.2999999999999998</v>
      </c>
      <c r="I220" s="219"/>
      <c r="J220" s="215"/>
      <c r="K220" s="215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167</v>
      </c>
      <c r="AU220" s="224" t="s">
        <v>85</v>
      </c>
      <c r="AV220" s="14" t="s">
        <v>85</v>
      </c>
      <c r="AW220" s="14" t="s">
        <v>32</v>
      </c>
      <c r="AX220" s="14" t="s">
        <v>83</v>
      </c>
      <c r="AY220" s="224" t="s">
        <v>130</v>
      </c>
    </row>
    <row r="221" spans="1:65" s="2" customFormat="1" ht="16.5" customHeight="1">
      <c r="A221" s="34"/>
      <c r="B221" s="35"/>
      <c r="C221" s="188" t="s">
        <v>438</v>
      </c>
      <c r="D221" s="188" t="s">
        <v>132</v>
      </c>
      <c r="E221" s="189" t="s">
        <v>513</v>
      </c>
      <c r="F221" s="190" t="s">
        <v>514</v>
      </c>
      <c r="G221" s="191" t="s">
        <v>245</v>
      </c>
      <c r="H221" s="192">
        <v>5.2999999999999999E-2</v>
      </c>
      <c r="I221" s="193"/>
      <c r="J221" s="194">
        <f>ROUND(I221*H221,2)</f>
        <v>0</v>
      </c>
      <c r="K221" s="195"/>
      <c r="L221" s="196"/>
      <c r="M221" s="197" t="s">
        <v>1</v>
      </c>
      <c r="N221" s="198" t="s">
        <v>40</v>
      </c>
      <c r="O221" s="71"/>
      <c r="P221" s="199">
        <f>O221*H221</f>
        <v>0</v>
      </c>
      <c r="Q221" s="199">
        <v>0.2</v>
      </c>
      <c r="R221" s="199">
        <f>Q221*H221</f>
        <v>1.06E-2</v>
      </c>
      <c r="S221" s="199">
        <v>0</v>
      </c>
      <c r="T221" s="20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1" t="s">
        <v>135</v>
      </c>
      <c r="AT221" s="201" t="s">
        <v>132</v>
      </c>
      <c r="AU221" s="201" t="s">
        <v>85</v>
      </c>
      <c r="AY221" s="17" t="s">
        <v>130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" t="s">
        <v>83</v>
      </c>
      <c r="BK221" s="202">
        <f>ROUND(I221*H221,2)</f>
        <v>0</v>
      </c>
      <c r="BL221" s="17" t="s">
        <v>136</v>
      </c>
      <c r="BM221" s="201" t="s">
        <v>1471</v>
      </c>
    </row>
    <row r="222" spans="1:65" s="14" customFormat="1" ht="11.25">
      <c r="B222" s="214"/>
      <c r="C222" s="215"/>
      <c r="D222" s="205" t="s">
        <v>167</v>
      </c>
      <c r="E222" s="216" t="s">
        <v>1</v>
      </c>
      <c r="F222" s="217" t="s">
        <v>1412</v>
      </c>
      <c r="G222" s="215"/>
      <c r="H222" s="218">
        <v>0.34499999999999997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167</v>
      </c>
      <c r="AU222" s="224" t="s">
        <v>85</v>
      </c>
      <c r="AV222" s="14" t="s">
        <v>85</v>
      </c>
      <c r="AW222" s="14" t="s">
        <v>32</v>
      </c>
      <c r="AX222" s="14" t="s">
        <v>83</v>
      </c>
      <c r="AY222" s="224" t="s">
        <v>130</v>
      </c>
    </row>
    <row r="223" spans="1:65" s="14" customFormat="1" ht="11.25">
      <c r="B223" s="214"/>
      <c r="C223" s="215"/>
      <c r="D223" s="205" t="s">
        <v>167</v>
      </c>
      <c r="E223" s="215"/>
      <c r="F223" s="217" t="s">
        <v>1413</v>
      </c>
      <c r="G223" s="215"/>
      <c r="H223" s="218">
        <v>5.2999999999999999E-2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167</v>
      </c>
      <c r="AU223" s="224" t="s">
        <v>85</v>
      </c>
      <c r="AV223" s="14" t="s">
        <v>85</v>
      </c>
      <c r="AW223" s="14" t="s">
        <v>4</v>
      </c>
      <c r="AX223" s="14" t="s">
        <v>83</v>
      </c>
      <c r="AY223" s="224" t="s">
        <v>130</v>
      </c>
    </row>
    <row r="224" spans="1:65" s="2" customFormat="1" ht="16.5" customHeight="1">
      <c r="A224" s="34"/>
      <c r="B224" s="35"/>
      <c r="C224" s="236" t="s">
        <v>444</v>
      </c>
      <c r="D224" s="236" t="s">
        <v>214</v>
      </c>
      <c r="E224" s="237" t="s">
        <v>1414</v>
      </c>
      <c r="F224" s="238" t="s">
        <v>1415</v>
      </c>
      <c r="G224" s="239" t="s">
        <v>245</v>
      </c>
      <c r="H224" s="240">
        <v>1.38</v>
      </c>
      <c r="I224" s="241"/>
      <c r="J224" s="242">
        <f>ROUND(I224*H224,2)</f>
        <v>0</v>
      </c>
      <c r="K224" s="243"/>
      <c r="L224" s="39"/>
      <c r="M224" s="244" t="s">
        <v>1</v>
      </c>
      <c r="N224" s="245" t="s">
        <v>40</v>
      </c>
      <c r="O224" s="71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1" t="s">
        <v>136</v>
      </c>
      <c r="AT224" s="201" t="s">
        <v>214</v>
      </c>
      <c r="AU224" s="201" t="s">
        <v>85</v>
      </c>
      <c r="AY224" s="17" t="s">
        <v>130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" t="s">
        <v>83</v>
      </c>
      <c r="BK224" s="202">
        <f>ROUND(I224*H224,2)</f>
        <v>0</v>
      </c>
      <c r="BL224" s="17" t="s">
        <v>136</v>
      </c>
      <c r="BM224" s="201" t="s">
        <v>1472</v>
      </c>
    </row>
    <row r="225" spans="1:65" s="14" customFormat="1" ht="11.25">
      <c r="B225" s="214"/>
      <c r="C225" s="215"/>
      <c r="D225" s="205" t="s">
        <v>167</v>
      </c>
      <c r="E225" s="216" t="s">
        <v>1</v>
      </c>
      <c r="F225" s="217" t="s">
        <v>1417</v>
      </c>
      <c r="G225" s="215"/>
      <c r="H225" s="218">
        <v>1.38</v>
      </c>
      <c r="I225" s="219"/>
      <c r="J225" s="215"/>
      <c r="K225" s="215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167</v>
      </c>
      <c r="AU225" s="224" t="s">
        <v>85</v>
      </c>
      <c r="AV225" s="14" t="s">
        <v>85</v>
      </c>
      <c r="AW225" s="14" t="s">
        <v>32</v>
      </c>
      <c r="AX225" s="14" t="s">
        <v>83</v>
      </c>
      <c r="AY225" s="224" t="s">
        <v>130</v>
      </c>
    </row>
    <row r="226" spans="1:65" s="2" customFormat="1" ht="21.75" customHeight="1">
      <c r="A226" s="34"/>
      <c r="B226" s="35"/>
      <c r="C226" s="236" t="s">
        <v>448</v>
      </c>
      <c r="D226" s="236" t="s">
        <v>214</v>
      </c>
      <c r="E226" s="237" t="s">
        <v>528</v>
      </c>
      <c r="F226" s="238" t="s">
        <v>529</v>
      </c>
      <c r="G226" s="239" t="s">
        <v>245</v>
      </c>
      <c r="H226" s="240">
        <v>1.38</v>
      </c>
      <c r="I226" s="241"/>
      <c r="J226" s="242">
        <f>ROUND(I226*H226,2)</f>
        <v>0</v>
      </c>
      <c r="K226" s="243"/>
      <c r="L226" s="39"/>
      <c r="M226" s="244" t="s">
        <v>1</v>
      </c>
      <c r="N226" s="245" t="s">
        <v>40</v>
      </c>
      <c r="O226" s="71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136</v>
      </c>
      <c r="AT226" s="201" t="s">
        <v>214</v>
      </c>
      <c r="AU226" s="201" t="s">
        <v>85</v>
      </c>
      <c r="AY226" s="17" t="s">
        <v>130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" t="s">
        <v>83</v>
      </c>
      <c r="BK226" s="202">
        <f>ROUND(I226*H226,2)</f>
        <v>0</v>
      </c>
      <c r="BL226" s="17" t="s">
        <v>136</v>
      </c>
      <c r="BM226" s="201" t="s">
        <v>1473</v>
      </c>
    </row>
    <row r="227" spans="1:65" s="2" customFormat="1" ht="21.75" customHeight="1">
      <c r="A227" s="34"/>
      <c r="B227" s="35"/>
      <c r="C227" s="188" t="s">
        <v>454</v>
      </c>
      <c r="D227" s="188" t="s">
        <v>132</v>
      </c>
      <c r="E227" s="189" t="s">
        <v>1419</v>
      </c>
      <c r="F227" s="190" t="s">
        <v>1420</v>
      </c>
      <c r="G227" s="191" t="s">
        <v>102</v>
      </c>
      <c r="H227" s="192">
        <v>102</v>
      </c>
      <c r="I227" s="193"/>
      <c r="J227" s="194">
        <f>ROUND(I227*H227,2)</f>
        <v>0</v>
      </c>
      <c r="K227" s="195"/>
      <c r="L227" s="196"/>
      <c r="M227" s="197" t="s">
        <v>1</v>
      </c>
      <c r="N227" s="198" t="s">
        <v>40</v>
      </c>
      <c r="O227" s="71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1" t="s">
        <v>135</v>
      </c>
      <c r="AT227" s="201" t="s">
        <v>132</v>
      </c>
      <c r="AU227" s="201" t="s">
        <v>85</v>
      </c>
      <c r="AY227" s="17" t="s">
        <v>130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" t="s">
        <v>83</v>
      </c>
      <c r="BK227" s="202">
        <f>ROUND(I227*H227,2)</f>
        <v>0</v>
      </c>
      <c r="BL227" s="17" t="s">
        <v>136</v>
      </c>
      <c r="BM227" s="201" t="s">
        <v>1474</v>
      </c>
    </row>
    <row r="228" spans="1:65" s="14" customFormat="1" ht="11.25">
      <c r="B228" s="214"/>
      <c r="C228" s="215"/>
      <c r="D228" s="205" t="s">
        <v>167</v>
      </c>
      <c r="E228" s="216" t="s">
        <v>1</v>
      </c>
      <c r="F228" s="217" t="s">
        <v>753</v>
      </c>
      <c r="G228" s="215"/>
      <c r="H228" s="218">
        <v>102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167</v>
      </c>
      <c r="AU228" s="224" t="s">
        <v>85</v>
      </c>
      <c r="AV228" s="14" t="s">
        <v>85</v>
      </c>
      <c r="AW228" s="14" t="s">
        <v>32</v>
      </c>
      <c r="AX228" s="14" t="s">
        <v>83</v>
      </c>
      <c r="AY228" s="224" t="s">
        <v>130</v>
      </c>
    </row>
    <row r="229" spans="1:65" s="12" customFormat="1" ht="22.9" customHeight="1">
      <c r="B229" s="172"/>
      <c r="C229" s="173"/>
      <c r="D229" s="174" t="s">
        <v>74</v>
      </c>
      <c r="E229" s="186" t="s">
        <v>1475</v>
      </c>
      <c r="F229" s="186" t="s">
        <v>1476</v>
      </c>
      <c r="G229" s="173"/>
      <c r="H229" s="173"/>
      <c r="I229" s="176"/>
      <c r="J229" s="187">
        <f>BK229</f>
        <v>0</v>
      </c>
      <c r="K229" s="173"/>
      <c r="L229" s="178"/>
      <c r="M229" s="179"/>
      <c r="N229" s="180"/>
      <c r="O229" s="180"/>
      <c r="P229" s="181">
        <f>SUM(P230:P244)</f>
        <v>0</v>
      </c>
      <c r="Q229" s="180"/>
      <c r="R229" s="181">
        <f>SUM(R230:R244)</f>
        <v>8.0000000000000004E-4</v>
      </c>
      <c r="S229" s="180"/>
      <c r="T229" s="182">
        <f>SUM(T230:T244)</f>
        <v>0</v>
      </c>
      <c r="AR229" s="183" t="s">
        <v>83</v>
      </c>
      <c r="AT229" s="184" t="s">
        <v>74</v>
      </c>
      <c r="AU229" s="184" t="s">
        <v>83</v>
      </c>
      <c r="AY229" s="183" t="s">
        <v>130</v>
      </c>
      <c r="BK229" s="185">
        <f>SUM(BK230:BK244)</f>
        <v>0</v>
      </c>
    </row>
    <row r="230" spans="1:65" s="2" customFormat="1" ht="24.2" customHeight="1">
      <c r="A230" s="34"/>
      <c r="B230" s="35"/>
      <c r="C230" s="236" t="s">
        <v>459</v>
      </c>
      <c r="D230" s="236" t="s">
        <v>214</v>
      </c>
      <c r="E230" s="237" t="s">
        <v>1424</v>
      </c>
      <c r="F230" s="238" t="s">
        <v>1425</v>
      </c>
      <c r="G230" s="239" t="s">
        <v>165</v>
      </c>
      <c r="H230" s="240">
        <v>1</v>
      </c>
      <c r="I230" s="241"/>
      <c r="J230" s="242">
        <f>ROUND(I230*H230,2)</f>
        <v>0</v>
      </c>
      <c r="K230" s="243"/>
      <c r="L230" s="39"/>
      <c r="M230" s="244" t="s">
        <v>1</v>
      </c>
      <c r="N230" s="245" t="s">
        <v>40</v>
      </c>
      <c r="O230" s="71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1" t="s">
        <v>136</v>
      </c>
      <c r="AT230" s="201" t="s">
        <v>214</v>
      </c>
      <c r="AU230" s="201" t="s">
        <v>85</v>
      </c>
      <c r="AY230" s="17" t="s">
        <v>130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" t="s">
        <v>83</v>
      </c>
      <c r="BK230" s="202">
        <f>ROUND(I230*H230,2)</f>
        <v>0</v>
      </c>
      <c r="BL230" s="17" t="s">
        <v>136</v>
      </c>
      <c r="BM230" s="201" t="s">
        <v>1477</v>
      </c>
    </row>
    <row r="231" spans="1:65" s="14" customFormat="1" ht="11.25">
      <c r="B231" s="214"/>
      <c r="C231" s="215"/>
      <c r="D231" s="205" t="s">
        <v>167</v>
      </c>
      <c r="E231" s="216" t="s">
        <v>1</v>
      </c>
      <c r="F231" s="217" t="s">
        <v>83</v>
      </c>
      <c r="G231" s="215"/>
      <c r="H231" s="218">
        <v>1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167</v>
      </c>
      <c r="AU231" s="224" t="s">
        <v>85</v>
      </c>
      <c r="AV231" s="14" t="s">
        <v>85</v>
      </c>
      <c r="AW231" s="14" t="s">
        <v>32</v>
      </c>
      <c r="AX231" s="14" t="s">
        <v>83</v>
      </c>
      <c r="AY231" s="224" t="s">
        <v>130</v>
      </c>
    </row>
    <row r="232" spans="1:65" s="2" customFormat="1" ht="24.2" customHeight="1">
      <c r="A232" s="34"/>
      <c r="B232" s="35"/>
      <c r="C232" s="236" t="s">
        <v>464</v>
      </c>
      <c r="D232" s="236" t="s">
        <v>214</v>
      </c>
      <c r="E232" s="237" t="s">
        <v>509</v>
      </c>
      <c r="F232" s="238" t="s">
        <v>1407</v>
      </c>
      <c r="G232" s="239" t="s">
        <v>227</v>
      </c>
      <c r="H232" s="240">
        <v>0.17699999999999999</v>
      </c>
      <c r="I232" s="241"/>
      <c r="J232" s="242">
        <f>ROUND(I232*H232,2)</f>
        <v>0</v>
      </c>
      <c r="K232" s="243"/>
      <c r="L232" s="39"/>
      <c r="M232" s="244" t="s">
        <v>1</v>
      </c>
      <c r="N232" s="245" t="s">
        <v>40</v>
      </c>
      <c r="O232" s="71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1" t="s">
        <v>136</v>
      </c>
      <c r="AT232" s="201" t="s">
        <v>214</v>
      </c>
      <c r="AU232" s="201" t="s">
        <v>85</v>
      </c>
      <c r="AY232" s="17" t="s">
        <v>130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7" t="s">
        <v>83</v>
      </c>
      <c r="BK232" s="202">
        <f>ROUND(I232*H232,2)</f>
        <v>0</v>
      </c>
      <c r="BL232" s="17" t="s">
        <v>136</v>
      </c>
      <c r="BM232" s="201" t="s">
        <v>1478</v>
      </c>
    </row>
    <row r="233" spans="1:65" s="13" customFormat="1" ht="11.25">
      <c r="B233" s="203"/>
      <c r="C233" s="204"/>
      <c r="D233" s="205" t="s">
        <v>167</v>
      </c>
      <c r="E233" s="206" t="s">
        <v>1</v>
      </c>
      <c r="F233" s="207" t="s">
        <v>1428</v>
      </c>
      <c r="G233" s="204"/>
      <c r="H233" s="206" t="s">
        <v>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167</v>
      </c>
      <c r="AU233" s="213" t="s">
        <v>85</v>
      </c>
      <c r="AV233" s="13" t="s">
        <v>83</v>
      </c>
      <c r="AW233" s="13" t="s">
        <v>32</v>
      </c>
      <c r="AX233" s="13" t="s">
        <v>75</v>
      </c>
      <c r="AY233" s="213" t="s">
        <v>130</v>
      </c>
    </row>
    <row r="234" spans="1:65" s="14" customFormat="1" ht="11.25">
      <c r="B234" s="214"/>
      <c r="C234" s="215"/>
      <c r="D234" s="205" t="s">
        <v>167</v>
      </c>
      <c r="E234" s="216" t="s">
        <v>1</v>
      </c>
      <c r="F234" s="217" t="s">
        <v>1429</v>
      </c>
      <c r="G234" s="215"/>
      <c r="H234" s="218">
        <v>0.17699999999999999</v>
      </c>
      <c r="I234" s="219"/>
      <c r="J234" s="215"/>
      <c r="K234" s="215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167</v>
      </c>
      <c r="AU234" s="224" t="s">
        <v>85</v>
      </c>
      <c r="AV234" s="14" t="s">
        <v>85</v>
      </c>
      <c r="AW234" s="14" t="s">
        <v>32</v>
      </c>
      <c r="AX234" s="14" t="s">
        <v>83</v>
      </c>
      <c r="AY234" s="224" t="s">
        <v>130</v>
      </c>
    </row>
    <row r="235" spans="1:65" s="2" customFormat="1" ht="16.5" customHeight="1">
      <c r="A235" s="34"/>
      <c r="B235" s="35"/>
      <c r="C235" s="188" t="s">
        <v>469</v>
      </c>
      <c r="D235" s="188" t="s">
        <v>132</v>
      </c>
      <c r="E235" s="189" t="s">
        <v>513</v>
      </c>
      <c r="F235" s="190" t="s">
        <v>514</v>
      </c>
      <c r="G235" s="191" t="s">
        <v>245</v>
      </c>
      <c r="H235" s="192">
        <v>4.0000000000000001E-3</v>
      </c>
      <c r="I235" s="193"/>
      <c r="J235" s="194">
        <f>ROUND(I235*H235,2)</f>
        <v>0</v>
      </c>
      <c r="K235" s="195"/>
      <c r="L235" s="196"/>
      <c r="M235" s="197" t="s">
        <v>1</v>
      </c>
      <c r="N235" s="198" t="s">
        <v>40</v>
      </c>
      <c r="O235" s="71"/>
      <c r="P235" s="199">
        <f>O235*H235</f>
        <v>0</v>
      </c>
      <c r="Q235" s="199">
        <v>0.2</v>
      </c>
      <c r="R235" s="199">
        <f>Q235*H235</f>
        <v>8.0000000000000004E-4</v>
      </c>
      <c r="S235" s="199">
        <v>0</v>
      </c>
      <c r="T235" s="20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1" t="s">
        <v>135</v>
      </c>
      <c r="AT235" s="201" t="s">
        <v>132</v>
      </c>
      <c r="AU235" s="201" t="s">
        <v>85</v>
      </c>
      <c r="AY235" s="17" t="s">
        <v>130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7" t="s">
        <v>83</v>
      </c>
      <c r="BK235" s="202">
        <f>ROUND(I235*H235,2)</f>
        <v>0</v>
      </c>
      <c r="BL235" s="17" t="s">
        <v>136</v>
      </c>
      <c r="BM235" s="201" t="s">
        <v>1479</v>
      </c>
    </row>
    <row r="236" spans="1:65" s="14" customFormat="1" ht="11.25">
      <c r="B236" s="214"/>
      <c r="C236" s="215"/>
      <c r="D236" s="205" t="s">
        <v>167</v>
      </c>
      <c r="E236" s="216" t="s">
        <v>1</v>
      </c>
      <c r="F236" s="217" t="s">
        <v>1431</v>
      </c>
      <c r="G236" s="215"/>
      <c r="H236" s="218">
        <v>2.7E-2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167</v>
      </c>
      <c r="AU236" s="224" t="s">
        <v>85</v>
      </c>
      <c r="AV236" s="14" t="s">
        <v>85</v>
      </c>
      <c r="AW236" s="14" t="s">
        <v>32</v>
      </c>
      <c r="AX236" s="14" t="s">
        <v>83</v>
      </c>
      <c r="AY236" s="224" t="s">
        <v>130</v>
      </c>
    </row>
    <row r="237" spans="1:65" s="14" customFormat="1" ht="11.25">
      <c r="B237" s="214"/>
      <c r="C237" s="215"/>
      <c r="D237" s="205" t="s">
        <v>167</v>
      </c>
      <c r="E237" s="215"/>
      <c r="F237" s="217" t="s">
        <v>1432</v>
      </c>
      <c r="G237" s="215"/>
      <c r="H237" s="218">
        <v>4.0000000000000001E-3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167</v>
      </c>
      <c r="AU237" s="224" t="s">
        <v>85</v>
      </c>
      <c r="AV237" s="14" t="s">
        <v>85</v>
      </c>
      <c r="AW237" s="14" t="s">
        <v>4</v>
      </c>
      <c r="AX237" s="14" t="s">
        <v>83</v>
      </c>
      <c r="AY237" s="224" t="s">
        <v>130</v>
      </c>
    </row>
    <row r="238" spans="1:65" s="2" customFormat="1" ht="16.5" customHeight="1">
      <c r="A238" s="34"/>
      <c r="B238" s="35"/>
      <c r="C238" s="236" t="s">
        <v>473</v>
      </c>
      <c r="D238" s="236" t="s">
        <v>214</v>
      </c>
      <c r="E238" s="237" t="s">
        <v>1414</v>
      </c>
      <c r="F238" s="238" t="s">
        <v>1415</v>
      </c>
      <c r="G238" s="239" t="s">
        <v>245</v>
      </c>
      <c r="H238" s="240">
        <v>0.15</v>
      </c>
      <c r="I238" s="241"/>
      <c r="J238" s="242">
        <f>ROUND(I238*H238,2)</f>
        <v>0</v>
      </c>
      <c r="K238" s="243"/>
      <c r="L238" s="39"/>
      <c r="M238" s="244" t="s">
        <v>1</v>
      </c>
      <c r="N238" s="245" t="s">
        <v>40</v>
      </c>
      <c r="O238" s="71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1" t="s">
        <v>136</v>
      </c>
      <c r="AT238" s="201" t="s">
        <v>214</v>
      </c>
      <c r="AU238" s="201" t="s">
        <v>85</v>
      </c>
      <c r="AY238" s="17" t="s">
        <v>130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7" t="s">
        <v>83</v>
      </c>
      <c r="BK238" s="202">
        <f>ROUND(I238*H238,2)</f>
        <v>0</v>
      </c>
      <c r="BL238" s="17" t="s">
        <v>136</v>
      </c>
      <c r="BM238" s="201" t="s">
        <v>1480</v>
      </c>
    </row>
    <row r="239" spans="1:65" s="14" customFormat="1" ht="11.25">
      <c r="B239" s="214"/>
      <c r="C239" s="215"/>
      <c r="D239" s="205" t="s">
        <v>167</v>
      </c>
      <c r="E239" s="216" t="s">
        <v>1</v>
      </c>
      <c r="F239" s="217" t="s">
        <v>1481</v>
      </c>
      <c r="G239" s="215"/>
      <c r="H239" s="218">
        <v>0.15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167</v>
      </c>
      <c r="AU239" s="224" t="s">
        <v>85</v>
      </c>
      <c r="AV239" s="14" t="s">
        <v>85</v>
      </c>
      <c r="AW239" s="14" t="s">
        <v>32</v>
      </c>
      <c r="AX239" s="14" t="s">
        <v>83</v>
      </c>
      <c r="AY239" s="224" t="s">
        <v>130</v>
      </c>
    </row>
    <row r="240" spans="1:65" s="2" customFormat="1" ht="21.75" customHeight="1">
      <c r="A240" s="34"/>
      <c r="B240" s="35"/>
      <c r="C240" s="236" t="s">
        <v>477</v>
      </c>
      <c r="D240" s="236" t="s">
        <v>214</v>
      </c>
      <c r="E240" s="237" t="s">
        <v>528</v>
      </c>
      <c r="F240" s="238" t="s">
        <v>529</v>
      </c>
      <c r="G240" s="239" t="s">
        <v>245</v>
      </c>
      <c r="H240" s="240">
        <v>0.15</v>
      </c>
      <c r="I240" s="241"/>
      <c r="J240" s="242">
        <f>ROUND(I240*H240,2)</f>
        <v>0</v>
      </c>
      <c r="K240" s="243"/>
      <c r="L240" s="39"/>
      <c r="M240" s="244" t="s">
        <v>1</v>
      </c>
      <c r="N240" s="245" t="s">
        <v>40</v>
      </c>
      <c r="O240" s="71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1" t="s">
        <v>136</v>
      </c>
      <c r="AT240" s="201" t="s">
        <v>214</v>
      </c>
      <c r="AU240" s="201" t="s">
        <v>85</v>
      </c>
      <c r="AY240" s="17" t="s">
        <v>130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7" t="s">
        <v>83</v>
      </c>
      <c r="BK240" s="202">
        <f>ROUND(I240*H240,2)</f>
        <v>0</v>
      </c>
      <c r="BL240" s="17" t="s">
        <v>136</v>
      </c>
      <c r="BM240" s="201" t="s">
        <v>1482</v>
      </c>
    </row>
    <row r="241" spans="1:65" s="2" customFormat="1" ht="21.75" customHeight="1">
      <c r="A241" s="34"/>
      <c r="B241" s="35"/>
      <c r="C241" s="236" t="s">
        <v>481</v>
      </c>
      <c r="D241" s="236" t="s">
        <v>214</v>
      </c>
      <c r="E241" s="237" t="s">
        <v>1436</v>
      </c>
      <c r="F241" s="238" t="s">
        <v>1437</v>
      </c>
      <c r="G241" s="239" t="s">
        <v>227</v>
      </c>
      <c r="H241" s="240">
        <v>1.7669999999999999</v>
      </c>
      <c r="I241" s="241"/>
      <c r="J241" s="242">
        <f>ROUND(I241*H241,2)</f>
        <v>0</v>
      </c>
      <c r="K241" s="243"/>
      <c r="L241" s="39"/>
      <c r="M241" s="244" t="s">
        <v>1</v>
      </c>
      <c r="N241" s="245" t="s">
        <v>40</v>
      </c>
      <c r="O241" s="71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1" t="s">
        <v>136</v>
      </c>
      <c r="AT241" s="201" t="s">
        <v>214</v>
      </c>
      <c r="AU241" s="201" t="s">
        <v>85</v>
      </c>
      <c r="AY241" s="17" t="s">
        <v>130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" t="s">
        <v>83</v>
      </c>
      <c r="BK241" s="202">
        <f>ROUND(I241*H241,2)</f>
        <v>0</v>
      </c>
      <c r="BL241" s="17" t="s">
        <v>136</v>
      </c>
      <c r="BM241" s="201" t="s">
        <v>1483</v>
      </c>
    </row>
    <row r="242" spans="1:65" s="14" customFormat="1" ht="11.25">
      <c r="B242" s="214"/>
      <c r="C242" s="215"/>
      <c r="D242" s="205" t="s">
        <v>167</v>
      </c>
      <c r="E242" s="216" t="s">
        <v>1</v>
      </c>
      <c r="F242" s="217" t="s">
        <v>1439</v>
      </c>
      <c r="G242" s="215"/>
      <c r="H242" s="218">
        <v>1.7669999999999999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167</v>
      </c>
      <c r="AU242" s="224" t="s">
        <v>85</v>
      </c>
      <c r="AV242" s="14" t="s">
        <v>85</v>
      </c>
      <c r="AW242" s="14" t="s">
        <v>32</v>
      </c>
      <c r="AX242" s="14" t="s">
        <v>83</v>
      </c>
      <c r="AY242" s="224" t="s">
        <v>130</v>
      </c>
    </row>
    <row r="243" spans="1:65" s="2" customFormat="1" ht="16.5" customHeight="1">
      <c r="A243" s="34"/>
      <c r="B243" s="35"/>
      <c r="C243" s="236" t="s">
        <v>486</v>
      </c>
      <c r="D243" s="236" t="s">
        <v>214</v>
      </c>
      <c r="E243" s="237" t="s">
        <v>1440</v>
      </c>
      <c r="F243" s="238" t="s">
        <v>1441</v>
      </c>
      <c r="G243" s="239" t="s">
        <v>165</v>
      </c>
      <c r="H243" s="240">
        <v>1</v>
      </c>
      <c r="I243" s="241"/>
      <c r="J243" s="242">
        <f>ROUND(I243*H243,2)</f>
        <v>0</v>
      </c>
      <c r="K243" s="243"/>
      <c r="L243" s="39"/>
      <c r="M243" s="244" t="s">
        <v>1</v>
      </c>
      <c r="N243" s="245" t="s">
        <v>40</v>
      </c>
      <c r="O243" s="71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1" t="s">
        <v>136</v>
      </c>
      <c r="AT243" s="201" t="s">
        <v>214</v>
      </c>
      <c r="AU243" s="201" t="s">
        <v>85</v>
      </c>
      <c r="AY243" s="17" t="s">
        <v>130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7" t="s">
        <v>83</v>
      </c>
      <c r="BK243" s="202">
        <f>ROUND(I243*H243,2)</f>
        <v>0</v>
      </c>
      <c r="BL243" s="17" t="s">
        <v>136</v>
      </c>
      <c r="BM243" s="201" t="s">
        <v>1484</v>
      </c>
    </row>
    <row r="244" spans="1:65" s="14" customFormat="1" ht="11.25">
      <c r="B244" s="214"/>
      <c r="C244" s="215"/>
      <c r="D244" s="205" t="s">
        <v>167</v>
      </c>
      <c r="E244" s="216" t="s">
        <v>1</v>
      </c>
      <c r="F244" s="217" t="s">
        <v>83</v>
      </c>
      <c r="G244" s="215"/>
      <c r="H244" s="218">
        <v>1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167</v>
      </c>
      <c r="AU244" s="224" t="s">
        <v>85</v>
      </c>
      <c r="AV244" s="14" t="s">
        <v>85</v>
      </c>
      <c r="AW244" s="14" t="s">
        <v>32</v>
      </c>
      <c r="AX244" s="14" t="s">
        <v>83</v>
      </c>
      <c r="AY244" s="224" t="s">
        <v>130</v>
      </c>
    </row>
    <row r="245" spans="1:65" s="12" customFormat="1" ht="22.9" customHeight="1">
      <c r="B245" s="172"/>
      <c r="C245" s="173"/>
      <c r="D245" s="174" t="s">
        <v>74</v>
      </c>
      <c r="E245" s="186" t="s">
        <v>1485</v>
      </c>
      <c r="F245" s="186" t="s">
        <v>1486</v>
      </c>
      <c r="G245" s="173"/>
      <c r="H245" s="173"/>
      <c r="I245" s="176"/>
      <c r="J245" s="187">
        <f>BK245</f>
        <v>0</v>
      </c>
      <c r="K245" s="173"/>
      <c r="L245" s="178"/>
      <c r="M245" s="179"/>
      <c r="N245" s="180"/>
      <c r="O245" s="180"/>
      <c r="P245" s="181">
        <f>SUM(P246:P268)</f>
        <v>0</v>
      </c>
      <c r="Q245" s="180"/>
      <c r="R245" s="181">
        <f>SUM(R246:R268)</f>
        <v>1.0829999999999999E-2</v>
      </c>
      <c r="S245" s="180"/>
      <c r="T245" s="182">
        <f>SUM(T246:T268)</f>
        <v>0</v>
      </c>
      <c r="AR245" s="183" t="s">
        <v>83</v>
      </c>
      <c r="AT245" s="184" t="s">
        <v>74</v>
      </c>
      <c r="AU245" s="184" t="s">
        <v>83</v>
      </c>
      <c r="AY245" s="183" t="s">
        <v>130</v>
      </c>
      <c r="BK245" s="185">
        <f>SUM(BK246:BK268)</f>
        <v>0</v>
      </c>
    </row>
    <row r="246" spans="1:65" s="2" customFormat="1" ht="16.5" customHeight="1">
      <c r="A246" s="34"/>
      <c r="B246" s="35"/>
      <c r="C246" s="236" t="s">
        <v>491</v>
      </c>
      <c r="D246" s="236" t="s">
        <v>214</v>
      </c>
      <c r="E246" s="237" t="s">
        <v>1397</v>
      </c>
      <c r="F246" s="238" t="s">
        <v>1398</v>
      </c>
      <c r="G246" s="239" t="s">
        <v>165</v>
      </c>
      <c r="H246" s="240">
        <v>570</v>
      </c>
      <c r="I246" s="241"/>
      <c r="J246" s="242">
        <f>ROUND(I246*H246,2)</f>
        <v>0</v>
      </c>
      <c r="K246" s="243"/>
      <c r="L246" s="39"/>
      <c r="M246" s="244" t="s">
        <v>1</v>
      </c>
      <c r="N246" s="245" t="s">
        <v>40</v>
      </c>
      <c r="O246" s="71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1" t="s">
        <v>136</v>
      </c>
      <c r="AT246" s="201" t="s">
        <v>214</v>
      </c>
      <c r="AU246" s="201" t="s">
        <v>85</v>
      </c>
      <c r="AY246" s="17" t="s">
        <v>130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" t="s">
        <v>83</v>
      </c>
      <c r="BK246" s="202">
        <f>ROUND(I246*H246,2)</f>
        <v>0</v>
      </c>
      <c r="BL246" s="17" t="s">
        <v>136</v>
      </c>
      <c r="BM246" s="201" t="s">
        <v>1487</v>
      </c>
    </row>
    <row r="247" spans="1:65" s="13" customFormat="1" ht="11.25">
      <c r="B247" s="203"/>
      <c r="C247" s="204"/>
      <c r="D247" s="205" t="s">
        <v>167</v>
      </c>
      <c r="E247" s="206" t="s">
        <v>1</v>
      </c>
      <c r="F247" s="207" t="s">
        <v>1400</v>
      </c>
      <c r="G247" s="204"/>
      <c r="H247" s="206" t="s">
        <v>1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167</v>
      </c>
      <c r="AU247" s="213" t="s">
        <v>85</v>
      </c>
      <c r="AV247" s="13" t="s">
        <v>83</v>
      </c>
      <c r="AW247" s="13" t="s">
        <v>32</v>
      </c>
      <c r="AX247" s="13" t="s">
        <v>75</v>
      </c>
      <c r="AY247" s="213" t="s">
        <v>130</v>
      </c>
    </row>
    <row r="248" spans="1:65" s="14" customFormat="1" ht="11.25">
      <c r="B248" s="214"/>
      <c r="C248" s="215"/>
      <c r="D248" s="205" t="s">
        <v>167</v>
      </c>
      <c r="E248" s="216" t="s">
        <v>1</v>
      </c>
      <c r="F248" s="217" t="s">
        <v>240</v>
      </c>
      <c r="G248" s="215"/>
      <c r="H248" s="218">
        <v>190</v>
      </c>
      <c r="I248" s="219"/>
      <c r="J248" s="215"/>
      <c r="K248" s="215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167</v>
      </c>
      <c r="AU248" s="224" t="s">
        <v>85</v>
      </c>
      <c r="AV248" s="14" t="s">
        <v>85</v>
      </c>
      <c r="AW248" s="14" t="s">
        <v>32</v>
      </c>
      <c r="AX248" s="14" t="s">
        <v>75</v>
      </c>
      <c r="AY248" s="224" t="s">
        <v>130</v>
      </c>
    </row>
    <row r="249" spans="1:65" s="14" customFormat="1" ht="11.25">
      <c r="B249" s="214"/>
      <c r="C249" s="215"/>
      <c r="D249" s="205" t="s">
        <v>167</v>
      </c>
      <c r="E249" s="216" t="s">
        <v>1</v>
      </c>
      <c r="F249" s="217" t="s">
        <v>1401</v>
      </c>
      <c r="G249" s="215"/>
      <c r="H249" s="218">
        <v>380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167</v>
      </c>
      <c r="AU249" s="224" t="s">
        <v>85</v>
      </c>
      <c r="AV249" s="14" t="s">
        <v>85</v>
      </c>
      <c r="AW249" s="14" t="s">
        <v>32</v>
      </c>
      <c r="AX249" s="14" t="s">
        <v>75</v>
      </c>
      <c r="AY249" s="224" t="s">
        <v>130</v>
      </c>
    </row>
    <row r="250" spans="1:65" s="15" customFormat="1" ht="11.25">
      <c r="B250" s="225"/>
      <c r="C250" s="226"/>
      <c r="D250" s="205" t="s">
        <v>167</v>
      </c>
      <c r="E250" s="227" t="s">
        <v>1</v>
      </c>
      <c r="F250" s="228" t="s">
        <v>170</v>
      </c>
      <c r="G250" s="226"/>
      <c r="H250" s="229">
        <v>570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167</v>
      </c>
      <c r="AU250" s="235" t="s">
        <v>85</v>
      </c>
      <c r="AV250" s="15" t="s">
        <v>136</v>
      </c>
      <c r="AW250" s="15" t="s">
        <v>32</v>
      </c>
      <c r="AX250" s="15" t="s">
        <v>83</v>
      </c>
      <c r="AY250" s="235" t="s">
        <v>130</v>
      </c>
    </row>
    <row r="251" spans="1:65" s="2" customFormat="1" ht="21.75" customHeight="1">
      <c r="A251" s="34"/>
      <c r="B251" s="35"/>
      <c r="C251" s="236" t="s">
        <v>495</v>
      </c>
      <c r="D251" s="236" t="s">
        <v>214</v>
      </c>
      <c r="E251" s="237" t="s">
        <v>1446</v>
      </c>
      <c r="F251" s="238" t="s">
        <v>1447</v>
      </c>
      <c r="G251" s="239" t="s">
        <v>165</v>
      </c>
      <c r="H251" s="240">
        <v>190</v>
      </c>
      <c r="I251" s="241"/>
      <c r="J251" s="242">
        <f>ROUND(I251*H251,2)</f>
        <v>0</v>
      </c>
      <c r="K251" s="243"/>
      <c r="L251" s="39"/>
      <c r="M251" s="244" t="s">
        <v>1</v>
      </c>
      <c r="N251" s="245" t="s">
        <v>40</v>
      </c>
      <c r="O251" s="71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1" t="s">
        <v>136</v>
      </c>
      <c r="AT251" s="201" t="s">
        <v>214</v>
      </c>
      <c r="AU251" s="201" t="s">
        <v>85</v>
      </c>
      <c r="AY251" s="17" t="s">
        <v>130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" t="s">
        <v>83</v>
      </c>
      <c r="BK251" s="202">
        <f>ROUND(I251*H251,2)</f>
        <v>0</v>
      </c>
      <c r="BL251" s="17" t="s">
        <v>136</v>
      </c>
      <c r="BM251" s="201" t="s">
        <v>1488</v>
      </c>
    </row>
    <row r="252" spans="1:65" s="14" customFormat="1" ht="11.25">
      <c r="B252" s="214"/>
      <c r="C252" s="215"/>
      <c r="D252" s="205" t="s">
        <v>167</v>
      </c>
      <c r="E252" s="216" t="s">
        <v>1</v>
      </c>
      <c r="F252" s="217" t="s">
        <v>1383</v>
      </c>
      <c r="G252" s="215"/>
      <c r="H252" s="218">
        <v>190</v>
      </c>
      <c r="I252" s="219"/>
      <c r="J252" s="215"/>
      <c r="K252" s="215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167</v>
      </c>
      <c r="AU252" s="224" t="s">
        <v>85</v>
      </c>
      <c r="AV252" s="14" t="s">
        <v>85</v>
      </c>
      <c r="AW252" s="14" t="s">
        <v>32</v>
      </c>
      <c r="AX252" s="14" t="s">
        <v>83</v>
      </c>
      <c r="AY252" s="224" t="s">
        <v>130</v>
      </c>
    </row>
    <row r="253" spans="1:65" s="2" customFormat="1" ht="24.2" customHeight="1">
      <c r="A253" s="34"/>
      <c r="B253" s="35"/>
      <c r="C253" s="236" t="s">
        <v>499</v>
      </c>
      <c r="D253" s="236" t="s">
        <v>214</v>
      </c>
      <c r="E253" s="237" t="s">
        <v>1402</v>
      </c>
      <c r="F253" s="238" t="s">
        <v>1403</v>
      </c>
      <c r="G253" s="239" t="s">
        <v>245</v>
      </c>
      <c r="H253" s="240">
        <v>0.23</v>
      </c>
      <c r="I253" s="241"/>
      <c r="J253" s="242">
        <f>ROUND(I253*H253,2)</f>
        <v>0</v>
      </c>
      <c r="K253" s="243"/>
      <c r="L253" s="39"/>
      <c r="M253" s="244" t="s">
        <v>1</v>
      </c>
      <c r="N253" s="245" t="s">
        <v>40</v>
      </c>
      <c r="O253" s="71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1" t="s">
        <v>136</v>
      </c>
      <c r="AT253" s="201" t="s">
        <v>214</v>
      </c>
      <c r="AU253" s="201" t="s">
        <v>85</v>
      </c>
      <c r="AY253" s="17" t="s">
        <v>130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7" t="s">
        <v>83</v>
      </c>
      <c r="BK253" s="202">
        <f>ROUND(I253*H253,2)</f>
        <v>0</v>
      </c>
      <c r="BL253" s="17" t="s">
        <v>136</v>
      </c>
      <c r="BM253" s="201" t="s">
        <v>1489</v>
      </c>
    </row>
    <row r="254" spans="1:65" s="14" customFormat="1" ht="11.25">
      <c r="B254" s="214"/>
      <c r="C254" s="215"/>
      <c r="D254" s="205" t="s">
        <v>167</v>
      </c>
      <c r="E254" s="216" t="s">
        <v>1</v>
      </c>
      <c r="F254" s="217" t="s">
        <v>1405</v>
      </c>
      <c r="G254" s="215"/>
      <c r="H254" s="218">
        <v>0.23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167</v>
      </c>
      <c r="AU254" s="224" t="s">
        <v>85</v>
      </c>
      <c r="AV254" s="14" t="s">
        <v>85</v>
      </c>
      <c r="AW254" s="14" t="s">
        <v>32</v>
      </c>
      <c r="AX254" s="14" t="s">
        <v>83</v>
      </c>
      <c r="AY254" s="224" t="s">
        <v>130</v>
      </c>
    </row>
    <row r="255" spans="1:65" s="2" customFormat="1" ht="16.5" customHeight="1">
      <c r="A255" s="34"/>
      <c r="B255" s="35"/>
      <c r="C255" s="188" t="s">
        <v>503</v>
      </c>
      <c r="D255" s="188" t="s">
        <v>132</v>
      </c>
      <c r="E255" s="189" t="s">
        <v>465</v>
      </c>
      <c r="F255" s="190" t="s">
        <v>466</v>
      </c>
      <c r="G255" s="191" t="s">
        <v>451</v>
      </c>
      <c r="H255" s="192">
        <v>0.23</v>
      </c>
      <c r="I255" s="193"/>
      <c r="J255" s="194">
        <f>ROUND(I255*H255,2)</f>
        <v>0</v>
      </c>
      <c r="K255" s="195"/>
      <c r="L255" s="196"/>
      <c r="M255" s="197" t="s">
        <v>1</v>
      </c>
      <c r="N255" s="198" t="s">
        <v>40</v>
      </c>
      <c r="O255" s="71"/>
      <c r="P255" s="199">
        <f>O255*H255</f>
        <v>0</v>
      </c>
      <c r="Q255" s="199">
        <v>1E-3</v>
      </c>
      <c r="R255" s="199">
        <f>Q255*H255</f>
        <v>2.3000000000000001E-4</v>
      </c>
      <c r="S255" s="199">
        <v>0</v>
      </c>
      <c r="T255" s="20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1" t="s">
        <v>135</v>
      </c>
      <c r="AT255" s="201" t="s">
        <v>132</v>
      </c>
      <c r="AU255" s="201" t="s">
        <v>85</v>
      </c>
      <c r="AY255" s="17" t="s">
        <v>130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7" t="s">
        <v>83</v>
      </c>
      <c r="BK255" s="202">
        <f>ROUND(I255*H255,2)</f>
        <v>0</v>
      </c>
      <c r="BL255" s="17" t="s">
        <v>136</v>
      </c>
      <c r="BM255" s="201" t="s">
        <v>1490</v>
      </c>
    </row>
    <row r="256" spans="1:65" s="14" customFormat="1" ht="11.25">
      <c r="B256" s="214"/>
      <c r="C256" s="215"/>
      <c r="D256" s="205" t="s">
        <v>167</v>
      </c>
      <c r="E256" s="216" t="s">
        <v>1</v>
      </c>
      <c r="F256" s="217" t="s">
        <v>1405</v>
      </c>
      <c r="G256" s="215"/>
      <c r="H256" s="218">
        <v>0.23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167</v>
      </c>
      <c r="AU256" s="224" t="s">
        <v>85</v>
      </c>
      <c r="AV256" s="14" t="s">
        <v>85</v>
      </c>
      <c r="AW256" s="14" t="s">
        <v>32</v>
      </c>
      <c r="AX256" s="14" t="s">
        <v>75</v>
      </c>
      <c r="AY256" s="224" t="s">
        <v>130</v>
      </c>
    </row>
    <row r="257" spans="1:65" s="15" customFormat="1" ht="11.25">
      <c r="B257" s="225"/>
      <c r="C257" s="226"/>
      <c r="D257" s="205" t="s">
        <v>167</v>
      </c>
      <c r="E257" s="227" t="s">
        <v>1</v>
      </c>
      <c r="F257" s="228" t="s">
        <v>170</v>
      </c>
      <c r="G257" s="226"/>
      <c r="H257" s="229">
        <v>0.23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167</v>
      </c>
      <c r="AU257" s="235" t="s">
        <v>85</v>
      </c>
      <c r="AV257" s="15" t="s">
        <v>136</v>
      </c>
      <c r="AW257" s="15" t="s">
        <v>32</v>
      </c>
      <c r="AX257" s="15" t="s">
        <v>83</v>
      </c>
      <c r="AY257" s="235" t="s">
        <v>130</v>
      </c>
    </row>
    <row r="258" spans="1:65" s="2" customFormat="1" ht="24.2" customHeight="1">
      <c r="A258" s="34"/>
      <c r="B258" s="35"/>
      <c r="C258" s="236" t="s">
        <v>508</v>
      </c>
      <c r="D258" s="236" t="s">
        <v>214</v>
      </c>
      <c r="E258" s="237" t="s">
        <v>509</v>
      </c>
      <c r="F258" s="238" t="s">
        <v>1407</v>
      </c>
      <c r="G258" s="239" t="s">
        <v>227</v>
      </c>
      <c r="H258" s="240">
        <v>2.2999999999999998</v>
      </c>
      <c r="I258" s="241"/>
      <c r="J258" s="242">
        <f>ROUND(I258*H258,2)</f>
        <v>0</v>
      </c>
      <c r="K258" s="243"/>
      <c r="L258" s="39"/>
      <c r="M258" s="244" t="s">
        <v>1</v>
      </c>
      <c r="N258" s="245" t="s">
        <v>40</v>
      </c>
      <c r="O258" s="71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1" t="s">
        <v>136</v>
      </c>
      <c r="AT258" s="201" t="s">
        <v>214</v>
      </c>
      <c r="AU258" s="201" t="s">
        <v>85</v>
      </c>
      <c r="AY258" s="17" t="s">
        <v>130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7" t="s">
        <v>83</v>
      </c>
      <c r="BK258" s="202">
        <f>ROUND(I258*H258,2)</f>
        <v>0</v>
      </c>
      <c r="BL258" s="17" t="s">
        <v>136</v>
      </c>
      <c r="BM258" s="201" t="s">
        <v>1491</v>
      </c>
    </row>
    <row r="259" spans="1:65" s="13" customFormat="1" ht="11.25">
      <c r="B259" s="203"/>
      <c r="C259" s="204"/>
      <c r="D259" s="205" t="s">
        <v>167</v>
      </c>
      <c r="E259" s="206" t="s">
        <v>1</v>
      </c>
      <c r="F259" s="207" t="s">
        <v>1409</v>
      </c>
      <c r="G259" s="204"/>
      <c r="H259" s="206" t="s">
        <v>1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167</v>
      </c>
      <c r="AU259" s="213" t="s">
        <v>85</v>
      </c>
      <c r="AV259" s="13" t="s">
        <v>83</v>
      </c>
      <c r="AW259" s="13" t="s">
        <v>32</v>
      </c>
      <c r="AX259" s="13" t="s">
        <v>75</v>
      </c>
      <c r="AY259" s="213" t="s">
        <v>130</v>
      </c>
    </row>
    <row r="260" spans="1:65" s="14" customFormat="1" ht="11.25">
      <c r="B260" s="214"/>
      <c r="C260" s="215"/>
      <c r="D260" s="205" t="s">
        <v>167</v>
      </c>
      <c r="E260" s="216" t="s">
        <v>1</v>
      </c>
      <c r="F260" s="217" t="s">
        <v>1410</v>
      </c>
      <c r="G260" s="215"/>
      <c r="H260" s="218">
        <v>2.2999999999999998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167</v>
      </c>
      <c r="AU260" s="224" t="s">
        <v>85</v>
      </c>
      <c r="AV260" s="14" t="s">
        <v>85</v>
      </c>
      <c r="AW260" s="14" t="s">
        <v>32</v>
      </c>
      <c r="AX260" s="14" t="s">
        <v>83</v>
      </c>
      <c r="AY260" s="224" t="s">
        <v>130</v>
      </c>
    </row>
    <row r="261" spans="1:65" s="2" customFormat="1" ht="16.5" customHeight="1">
      <c r="A261" s="34"/>
      <c r="B261" s="35"/>
      <c r="C261" s="188" t="s">
        <v>512</v>
      </c>
      <c r="D261" s="188" t="s">
        <v>132</v>
      </c>
      <c r="E261" s="189" t="s">
        <v>513</v>
      </c>
      <c r="F261" s="190" t="s">
        <v>514</v>
      </c>
      <c r="G261" s="191" t="s">
        <v>245</v>
      </c>
      <c r="H261" s="192">
        <v>5.2999999999999999E-2</v>
      </c>
      <c r="I261" s="193"/>
      <c r="J261" s="194">
        <f>ROUND(I261*H261,2)</f>
        <v>0</v>
      </c>
      <c r="K261" s="195"/>
      <c r="L261" s="196"/>
      <c r="M261" s="197" t="s">
        <v>1</v>
      </c>
      <c r="N261" s="198" t="s">
        <v>40</v>
      </c>
      <c r="O261" s="71"/>
      <c r="P261" s="199">
        <f>O261*H261</f>
        <v>0</v>
      </c>
      <c r="Q261" s="199">
        <v>0.2</v>
      </c>
      <c r="R261" s="199">
        <f>Q261*H261</f>
        <v>1.06E-2</v>
      </c>
      <c r="S261" s="199">
        <v>0</v>
      </c>
      <c r="T261" s="20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1" t="s">
        <v>135</v>
      </c>
      <c r="AT261" s="201" t="s">
        <v>132</v>
      </c>
      <c r="AU261" s="201" t="s">
        <v>85</v>
      </c>
      <c r="AY261" s="17" t="s">
        <v>130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" t="s">
        <v>83</v>
      </c>
      <c r="BK261" s="202">
        <f>ROUND(I261*H261,2)</f>
        <v>0</v>
      </c>
      <c r="BL261" s="17" t="s">
        <v>136</v>
      </c>
      <c r="BM261" s="201" t="s">
        <v>1492</v>
      </c>
    </row>
    <row r="262" spans="1:65" s="14" customFormat="1" ht="11.25">
      <c r="B262" s="214"/>
      <c r="C262" s="215"/>
      <c r="D262" s="205" t="s">
        <v>167</v>
      </c>
      <c r="E262" s="216" t="s">
        <v>1</v>
      </c>
      <c r="F262" s="217" t="s">
        <v>1412</v>
      </c>
      <c r="G262" s="215"/>
      <c r="H262" s="218">
        <v>0.34499999999999997</v>
      </c>
      <c r="I262" s="219"/>
      <c r="J262" s="215"/>
      <c r="K262" s="215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167</v>
      </c>
      <c r="AU262" s="224" t="s">
        <v>85</v>
      </c>
      <c r="AV262" s="14" t="s">
        <v>85</v>
      </c>
      <c r="AW262" s="14" t="s">
        <v>32</v>
      </c>
      <c r="AX262" s="14" t="s">
        <v>83</v>
      </c>
      <c r="AY262" s="224" t="s">
        <v>130</v>
      </c>
    </row>
    <row r="263" spans="1:65" s="14" customFormat="1" ht="11.25">
      <c r="B263" s="214"/>
      <c r="C263" s="215"/>
      <c r="D263" s="205" t="s">
        <v>167</v>
      </c>
      <c r="E263" s="215"/>
      <c r="F263" s="217" t="s">
        <v>1413</v>
      </c>
      <c r="G263" s="215"/>
      <c r="H263" s="218">
        <v>5.2999999999999999E-2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167</v>
      </c>
      <c r="AU263" s="224" t="s">
        <v>85</v>
      </c>
      <c r="AV263" s="14" t="s">
        <v>85</v>
      </c>
      <c r="AW263" s="14" t="s">
        <v>4</v>
      </c>
      <c r="AX263" s="14" t="s">
        <v>83</v>
      </c>
      <c r="AY263" s="224" t="s">
        <v>130</v>
      </c>
    </row>
    <row r="264" spans="1:65" s="2" customFormat="1" ht="16.5" customHeight="1">
      <c r="A264" s="34"/>
      <c r="B264" s="35"/>
      <c r="C264" s="236" t="s">
        <v>517</v>
      </c>
      <c r="D264" s="236" t="s">
        <v>214</v>
      </c>
      <c r="E264" s="237" t="s">
        <v>1414</v>
      </c>
      <c r="F264" s="238" t="s">
        <v>1415</v>
      </c>
      <c r="G264" s="239" t="s">
        <v>245</v>
      </c>
      <c r="H264" s="240">
        <v>1.38</v>
      </c>
      <c r="I264" s="241"/>
      <c r="J264" s="242">
        <f>ROUND(I264*H264,2)</f>
        <v>0</v>
      </c>
      <c r="K264" s="243"/>
      <c r="L264" s="39"/>
      <c r="M264" s="244" t="s">
        <v>1</v>
      </c>
      <c r="N264" s="245" t="s">
        <v>40</v>
      </c>
      <c r="O264" s="71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1" t="s">
        <v>136</v>
      </c>
      <c r="AT264" s="201" t="s">
        <v>214</v>
      </c>
      <c r="AU264" s="201" t="s">
        <v>85</v>
      </c>
      <c r="AY264" s="17" t="s">
        <v>130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7" t="s">
        <v>83</v>
      </c>
      <c r="BK264" s="202">
        <f>ROUND(I264*H264,2)</f>
        <v>0</v>
      </c>
      <c r="BL264" s="17" t="s">
        <v>136</v>
      </c>
      <c r="BM264" s="201" t="s">
        <v>1493</v>
      </c>
    </row>
    <row r="265" spans="1:65" s="14" customFormat="1" ht="11.25">
      <c r="B265" s="214"/>
      <c r="C265" s="215"/>
      <c r="D265" s="205" t="s">
        <v>167</v>
      </c>
      <c r="E265" s="216" t="s">
        <v>1</v>
      </c>
      <c r="F265" s="217" t="s">
        <v>1417</v>
      </c>
      <c r="G265" s="215"/>
      <c r="H265" s="218">
        <v>1.38</v>
      </c>
      <c r="I265" s="219"/>
      <c r="J265" s="215"/>
      <c r="K265" s="215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167</v>
      </c>
      <c r="AU265" s="224" t="s">
        <v>85</v>
      </c>
      <c r="AV265" s="14" t="s">
        <v>85</v>
      </c>
      <c r="AW265" s="14" t="s">
        <v>32</v>
      </c>
      <c r="AX265" s="14" t="s">
        <v>83</v>
      </c>
      <c r="AY265" s="224" t="s">
        <v>130</v>
      </c>
    </row>
    <row r="266" spans="1:65" s="2" customFormat="1" ht="21.75" customHeight="1">
      <c r="A266" s="34"/>
      <c r="B266" s="35"/>
      <c r="C266" s="236" t="s">
        <v>522</v>
      </c>
      <c r="D266" s="236" t="s">
        <v>214</v>
      </c>
      <c r="E266" s="237" t="s">
        <v>528</v>
      </c>
      <c r="F266" s="238" t="s">
        <v>529</v>
      </c>
      <c r="G266" s="239" t="s">
        <v>245</v>
      </c>
      <c r="H266" s="240">
        <v>1.38</v>
      </c>
      <c r="I266" s="241"/>
      <c r="J266" s="242">
        <f>ROUND(I266*H266,2)</f>
        <v>0</v>
      </c>
      <c r="K266" s="243"/>
      <c r="L266" s="39"/>
      <c r="M266" s="244" t="s">
        <v>1</v>
      </c>
      <c r="N266" s="245" t="s">
        <v>40</v>
      </c>
      <c r="O266" s="71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1" t="s">
        <v>136</v>
      </c>
      <c r="AT266" s="201" t="s">
        <v>214</v>
      </c>
      <c r="AU266" s="201" t="s">
        <v>85</v>
      </c>
      <c r="AY266" s="17" t="s">
        <v>130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" t="s">
        <v>83</v>
      </c>
      <c r="BK266" s="202">
        <f>ROUND(I266*H266,2)</f>
        <v>0</v>
      </c>
      <c r="BL266" s="17" t="s">
        <v>136</v>
      </c>
      <c r="BM266" s="201" t="s">
        <v>1494</v>
      </c>
    </row>
    <row r="267" spans="1:65" s="2" customFormat="1" ht="21.75" customHeight="1">
      <c r="A267" s="34"/>
      <c r="B267" s="35"/>
      <c r="C267" s="188" t="s">
        <v>527</v>
      </c>
      <c r="D267" s="188" t="s">
        <v>132</v>
      </c>
      <c r="E267" s="189" t="s">
        <v>1419</v>
      </c>
      <c r="F267" s="190" t="s">
        <v>1420</v>
      </c>
      <c r="G267" s="191" t="s">
        <v>102</v>
      </c>
      <c r="H267" s="192">
        <v>102</v>
      </c>
      <c r="I267" s="193"/>
      <c r="J267" s="194">
        <f>ROUND(I267*H267,2)</f>
        <v>0</v>
      </c>
      <c r="K267" s="195"/>
      <c r="L267" s="196"/>
      <c r="M267" s="197" t="s">
        <v>1</v>
      </c>
      <c r="N267" s="198" t="s">
        <v>40</v>
      </c>
      <c r="O267" s="71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1" t="s">
        <v>135</v>
      </c>
      <c r="AT267" s="201" t="s">
        <v>132</v>
      </c>
      <c r="AU267" s="201" t="s">
        <v>85</v>
      </c>
      <c r="AY267" s="17" t="s">
        <v>130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7" t="s">
        <v>83</v>
      </c>
      <c r="BK267" s="202">
        <f>ROUND(I267*H267,2)</f>
        <v>0</v>
      </c>
      <c r="BL267" s="17" t="s">
        <v>136</v>
      </c>
      <c r="BM267" s="201" t="s">
        <v>1495</v>
      </c>
    </row>
    <row r="268" spans="1:65" s="14" customFormat="1" ht="11.25">
      <c r="B268" s="214"/>
      <c r="C268" s="215"/>
      <c r="D268" s="205" t="s">
        <v>167</v>
      </c>
      <c r="E268" s="216" t="s">
        <v>1</v>
      </c>
      <c r="F268" s="217" t="s">
        <v>753</v>
      </c>
      <c r="G268" s="215"/>
      <c r="H268" s="218">
        <v>102</v>
      </c>
      <c r="I268" s="219"/>
      <c r="J268" s="215"/>
      <c r="K268" s="215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167</v>
      </c>
      <c r="AU268" s="224" t="s">
        <v>85</v>
      </c>
      <c r="AV268" s="14" t="s">
        <v>85</v>
      </c>
      <c r="AW268" s="14" t="s">
        <v>32</v>
      </c>
      <c r="AX268" s="14" t="s">
        <v>83</v>
      </c>
      <c r="AY268" s="224" t="s">
        <v>130</v>
      </c>
    </row>
    <row r="269" spans="1:65" s="12" customFormat="1" ht="22.9" customHeight="1">
      <c r="B269" s="172"/>
      <c r="C269" s="173"/>
      <c r="D269" s="174" t="s">
        <v>74</v>
      </c>
      <c r="E269" s="186" t="s">
        <v>1496</v>
      </c>
      <c r="F269" s="186" t="s">
        <v>1497</v>
      </c>
      <c r="G269" s="173"/>
      <c r="H269" s="173"/>
      <c r="I269" s="176"/>
      <c r="J269" s="187">
        <f>BK269</f>
        <v>0</v>
      </c>
      <c r="K269" s="173"/>
      <c r="L269" s="178"/>
      <c r="M269" s="179"/>
      <c r="N269" s="180"/>
      <c r="O269" s="180"/>
      <c r="P269" s="181">
        <f>SUM(P270:P284)</f>
        <v>0</v>
      </c>
      <c r="Q269" s="180"/>
      <c r="R269" s="181">
        <f>SUM(R270:R284)</f>
        <v>8.0000000000000004E-4</v>
      </c>
      <c r="S269" s="180"/>
      <c r="T269" s="182">
        <f>SUM(T270:T284)</f>
        <v>0</v>
      </c>
      <c r="AR269" s="183" t="s">
        <v>83</v>
      </c>
      <c r="AT269" s="184" t="s">
        <v>74</v>
      </c>
      <c r="AU269" s="184" t="s">
        <v>83</v>
      </c>
      <c r="AY269" s="183" t="s">
        <v>130</v>
      </c>
      <c r="BK269" s="185">
        <f>SUM(BK270:BK284)</f>
        <v>0</v>
      </c>
    </row>
    <row r="270" spans="1:65" s="2" customFormat="1" ht="24.2" customHeight="1">
      <c r="A270" s="34"/>
      <c r="B270" s="35"/>
      <c r="C270" s="236" t="s">
        <v>531</v>
      </c>
      <c r="D270" s="236" t="s">
        <v>214</v>
      </c>
      <c r="E270" s="237" t="s">
        <v>1424</v>
      </c>
      <c r="F270" s="238" t="s">
        <v>1425</v>
      </c>
      <c r="G270" s="239" t="s">
        <v>165</v>
      </c>
      <c r="H270" s="240">
        <v>1</v>
      </c>
      <c r="I270" s="241"/>
      <c r="J270" s="242">
        <f>ROUND(I270*H270,2)</f>
        <v>0</v>
      </c>
      <c r="K270" s="243"/>
      <c r="L270" s="39"/>
      <c r="M270" s="244" t="s">
        <v>1</v>
      </c>
      <c r="N270" s="245" t="s">
        <v>40</v>
      </c>
      <c r="O270" s="71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1" t="s">
        <v>136</v>
      </c>
      <c r="AT270" s="201" t="s">
        <v>214</v>
      </c>
      <c r="AU270" s="201" t="s">
        <v>85</v>
      </c>
      <c r="AY270" s="17" t="s">
        <v>130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7" t="s">
        <v>83</v>
      </c>
      <c r="BK270" s="202">
        <f>ROUND(I270*H270,2)</f>
        <v>0</v>
      </c>
      <c r="BL270" s="17" t="s">
        <v>136</v>
      </c>
      <c r="BM270" s="201" t="s">
        <v>1498</v>
      </c>
    </row>
    <row r="271" spans="1:65" s="14" customFormat="1" ht="11.25">
      <c r="B271" s="214"/>
      <c r="C271" s="215"/>
      <c r="D271" s="205" t="s">
        <v>167</v>
      </c>
      <c r="E271" s="216" t="s">
        <v>1</v>
      </c>
      <c r="F271" s="217" t="s">
        <v>83</v>
      </c>
      <c r="G271" s="215"/>
      <c r="H271" s="218">
        <v>1</v>
      </c>
      <c r="I271" s="219"/>
      <c r="J271" s="215"/>
      <c r="K271" s="215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167</v>
      </c>
      <c r="AU271" s="224" t="s">
        <v>85</v>
      </c>
      <c r="AV271" s="14" t="s">
        <v>85</v>
      </c>
      <c r="AW271" s="14" t="s">
        <v>32</v>
      </c>
      <c r="AX271" s="14" t="s">
        <v>83</v>
      </c>
      <c r="AY271" s="224" t="s">
        <v>130</v>
      </c>
    </row>
    <row r="272" spans="1:65" s="2" customFormat="1" ht="24.2" customHeight="1">
      <c r="A272" s="34"/>
      <c r="B272" s="35"/>
      <c r="C272" s="236" t="s">
        <v>536</v>
      </c>
      <c r="D272" s="236" t="s">
        <v>214</v>
      </c>
      <c r="E272" s="237" t="s">
        <v>509</v>
      </c>
      <c r="F272" s="238" t="s">
        <v>1407</v>
      </c>
      <c r="G272" s="239" t="s">
        <v>227</v>
      </c>
      <c r="H272" s="240">
        <v>0.17699999999999999</v>
      </c>
      <c r="I272" s="241"/>
      <c r="J272" s="242">
        <f>ROUND(I272*H272,2)</f>
        <v>0</v>
      </c>
      <c r="K272" s="243"/>
      <c r="L272" s="39"/>
      <c r="M272" s="244" t="s">
        <v>1</v>
      </c>
      <c r="N272" s="245" t="s">
        <v>40</v>
      </c>
      <c r="O272" s="71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1" t="s">
        <v>136</v>
      </c>
      <c r="AT272" s="201" t="s">
        <v>214</v>
      </c>
      <c r="AU272" s="201" t="s">
        <v>85</v>
      </c>
      <c r="AY272" s="17" t="s">
        <v>130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" t="s">
        <v>83</v>
      </c>
      <c r="BK272" s="202">
        <f>ROUND(I272*H272,2)</f>
        <v>0</v>
      </c>
      <c r="BL272" s="17" t="s">
        <v>136</v>
      </c>
      <c r="BM272" s="201" t="s">
        <v>1499</v>
      </c>
    </row>
    <row r="273" spans="1:65" s="13" customFormat="1" ht="11.25">
      <c r="B273" s="203"/>
      <c r="C273" s="204"/>
      <c r="D273" s="205" t="s">
        <v>167</v>
      </c>
      <c r="E273" s="206" t="s">
        <v>1</v>
      </c>
      <c r="F273" s="207" t="s">
        <v>1428</v>
      </c>
      <c r="G273" s="204"/>
      <c r="H273" s="206" t="s">
        <v>1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167</v>
      </c>
      <c r="AU273" s="213" t="s">
        <v>85</v>
      </c>
      <c r="AV273" s="13" t="s">
        <v>83</v>
      </c>
      <c r="AW273" s="13" t="s">
        <v>32</v>
      </c>
      <c r="AX273" s="13" t="s">
        <v>75</v>
      </c>
      <c r="AY273" s="213" t="s">
        <v>130</v>
      </c>
    </row>
    <row r="274" spans="1:65" s="14" customFormat="1" ht="11.25">
      <c r="B274" s="214"/>
      <c r="C274" s="215"/>
      <c r="D274" s="205" t="s">
        <v>167</v>
      </c>
      <c r="E274" s="216" t="s">
        <v>1</v>
      </c>
      <c r="F274" s="217" t="s">
        <v>1429</v>
      </c>
      <c r="G274" s="215"/>
      <c r="H274" s="218">
        <v>0.17699999999999999</v>
      </c>
      <c r="I274" s="219"/>
      <c r="J274" s="215"/>
      <c r="K274" s="215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167</v>
      </c>
      <c r="AU274" s="224" t="s">
        <v>85</v>
      </c>
      <c r="AV274" s="14" t="s">
        <v>85</v>
      </c>
      <c r="AW274" s="14" t="s">
        <v>32</v>
      </c>
      <c r="AX274" s="14" t="s">
        <v>83</v>
      </c>
      <c r="AY274" s="224" t="s">
        <v>130</v>
      </c>
    </row>
    <row r="275" spans="1:65" s="2" customFormat="1" ht="16.5" customHeight="1">
      <c r="A275" s="34"/>
      <c r="B275" s="35"/>
      <c r="C275" s="188" t="s">
        <v>541</v>
      </c>
      <c r="D275" s="188" t="s">
        <v>132</v>
      </c>
      <c r="E275" s="189" t="s">
        <v>513</v>
      </c>
      <c r="F275" s="190" t="s">
        <v>514</v>
      </c>
      <c r="G275" s="191" t="s">
        <v>245</v>
      </c>
      <c r="H275" s="192">
        <v>4.0000000000000001E-3</v>
      </c>
      <c r="I275" s="193"/>
      <c r="J275" s="194">
        <f>ROUND(I275*H275,2)</f>
        <v>0</v>
      </c>
      <c r="K275" s="195"/>
      <c r="L275" s="196"/>
      <c r="M275" s="197" t="s">
        <v>1</v>
      </c>
      <c r="N275" s="198" t="s">
        <v>40</v>
      </c>
      <c r="O275" s="71"/>
      <c r="P275" s="199">
        <f>O275*H275</f>
        <v>0</v>
      </c>
      <c r="Q275" s="199">
        <v>0.2</v>
      </c>
      <c r="R275" s="199">
        <f>Q275*H275</f>
        <v>8.0000000000000004E-4</v>
      </c>
      <c r="S275" s="199">
        <v>0</v>
      </c>
      <c r="T275" s="200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1" t="s">
        <v>135</v>
      </c>
      <c r="AT275" s="201" t="s">
        <v>132</v>
      </c>
      <c r="AU275" s="201" t="s">
        <v>85</v>
      </c>
      <c r="AY275" s="17" t="s">
        <v>130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7" t="s">
        <v>83</v>
      </c>
      <c r="BK275" s="202">
        <f>ROUND(I275*H275,2)</f>
        <v>0</v>
      </c>
      <c r="BL275" s="17" t="s">
        <v>136</v>
      </c>
      <c r="BM275" s="201" t="s">
        <v>1500</v>
      </c>
    </row>
    <row r="276" spans="1:65" s="14" customFormat="1" ht="11.25">
      <c r="B276" s="214"/>
      <c r="C276" s="215"/>
      <c r="D276" s="205" t="s">
        <v>167</v>
      </c>
      <c r="E276" s="216" t="s">
        <v>1</v>
      </c>
      <c r="F276" s="217" t="s">
        <v>1431</v>
      </c>
      <c r="G276" s="215"/>
      <c r="H276" s="218">
        <v>2.7E-2</v>
      </c>
      <c r="I276" s="219"/>
      <c r="J276" s="215"/>
      <c r="K276" s="215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167</v>
      </c>
      <c r="AU276" s="224" t="s">
        <v>85</v>
      </c>
      <c r="AV276" s="14" t="s">
        <v>85</v>
      </c>
      <c r="AW276" s="14" t="s">
        <v>32</v>
      </c>
      <c r="AX276" s="14" t="s">
        <v>83</v>
      </c>
      <c r="AY276" s="224" t="s">
        <v>130</v>
      </c>
    </row>
    <row r="277" spans="1:65" s="14" customFormat="1" ht="11.25">
      <c r="B277" s="214"/>
      <c r="C277" s="215"/>
      <c r="D277" s="205" t="s">
        <v>167</v>
      </c>
      <c r="E277" s="215"/>
      <c r="F277" s="217" t="s">
        <v>1432</v>
      </c>
      <c r="G277" s="215"/>
      <c r="H277" s="218">
        <v>4.0000000000000001E-3</v>
      </c>
      <c r="I277" s="219"/>
      <c r="J277" s="215"/>
      <c r="K277" s="215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167</v>
      </c>
      <c r="AU277" s="224" t="s">
        <v>85</v>
      </c>
      <c r="AV277" s="14" t="s">
        <v>85</v>
      </c>
      <c r="AW277" s="14" t="s">
        <v>4</v>
      </c>
      <c r="AX277" s="14" t="s">
        <v>83</v>
      </c>
      <c r="AY277" s="224" t="s">
        <v>130</v>
      </c>
    </row>
    <row r="278" spans="1:65" s="2" customFormat="1" ht="16.5" customHeight="1">
      <c r="A278" s="34"/>
      <c r="B278" s="35"/>
      <c r="C278" s="236" t="s">
        <v>546</v>
      </c>
      <c r="D278" s="236" t="s">
        <v>214</v>
      </c>
      <c r="E278" s="237" t="s">
        <v>1414</v>
      </c>
      <c r="F278" s="238" t="s">
        <v>1415</v>
      </c>
      <c r="G278" s="239" t="s">
        <v>245</v>
      </c>
      <c r="H278" s="240">
        <v>0.15</v>
      </c>
      <c r="I278" s="241"/>
      <c r="J278" s="242">
        <f>ROUND(I278*H278,2)</f>
        <v>0</v>
      </c>
      <c r="K278" s="243"/>
      <c r="L278" s="39"/>
      <c r="M278" s="244" t="s">
        <v>1</v>
      </c>
      <c r="N278" s="245" t="s">
        <v>40</v>
      </c>
      <c r="O278" s="71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1" t="s">
        <v>136</v>
      </c>
      <c r="AT278" s="201" t="s">
        <v>214</v>
      </c>
      <c r="AU278" s="201" t="s">
        <v>85</v>
      </c>
      <c r="AY278" s="17" t="s">
        <v>130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7" t="s">
        <v>83</v>
      </c>
      <c r="BK278" s="202">
        <f>ROUND(I278*H278,2)</f>
        <v>0</v>
      </c>
      <c r="BL278" s="17" t="s">
        <v>136</v>
      </c>
      <c r="BM278" s="201" t="s">
        <v>1501</v>
      </c>
    </row>
    <row r="279" spans="1:65" s="14" customFormat="1" ht="11.25">
      <c r="B279" s="214"/>
      <c r="C279" s="215"/>
      <c r="D279" s="205" t="s">
        <v>167</v>
      </c>
      <c r="E279" s="216" t="s">
        <v>1</v>
      </c>
      <c r="F279" s="217" t="s">
        <v>1481</v>
      </c>
      <c r="G279" s="215"/>
      <c r="H279" s="218">
        <v>0.15</v>
      </c>
      <c r="I279" s="219"/>
      <c r="J279" s="215"/>
      <c r="K279" s="215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167</v>
      </c>
      <c r="AU279" s="224" t="s">
        <v>85</v>
      </c>
      <c r="AV279" s="14" t="s">
        <v>85</v>
      </c>
      <c r="AW279" s="14" t="s">
        <v>32</v>
      </c>
      <c r="AX279" s="14" t="s">
        <v>83</v>
      </c>
      <c r="AY279" s="224" t="s">
        <v>130</v>
      </c>
    </row>
    <row r="280" spans="1:65" s="2" customFormat="1" ht="21.75" customHeight="1">
      <c r="A280" s="34"/>
      <c r="B280" s="35"/>
      <c r="C280" s="236" t="s">
        <v>553</v>
      </c>
      <c r="D280" s="236" t="s">
        <v>214</v>
      </c>
      <c r="E280" s="237" t="s">
        <v>528</v>
      </c>
      <c r="F280" s="238" t="s">
        <v>529</v>
      </c>
      <c r="G280" s="239" t="s">
        <v>245</v>
      </c>
      <c r="H280" s="240">
        <v>0.15</v>
      </c>
      <c r="I280" s="241"/>
      <c r="J280" s="242">
        <f>ROUND(I280*H280,2)</f>
        <v>0</v>
      </c>
      <c r="K280" s="243"/>
      <c r="L280" s="39"/>
      <c r="M280" s="244" t="s">
        <v>1</v>
      </c>
      <c r="N280" s="245" t="s">
        <v>40</v>
      </c>
      <c r="O280" s="71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1" t="s">
        <v>136</v>
      </c>
      <c r="AT280" s="201" t="s">
        <v>214</v>
      </c>
      <c r="AU280" s="201" t="s">
        <v>85</v>
      </c>
      <c r="AY280" s="17" t="s">
        <v>130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7" t="s">
        <v>83</v>
      </c>
      <c r="BK280" s="202">
        <f>ROUND(I280*H280,2)</f>
        <v>0</v>
      </c>
      <c r="BL280" s="17" t="s">
        <v>136</v>
      </c>
      <c r="BM280" s="201" t="s">
        <v>1502</v>
      </c>
    </row>
    <row r="281" spans="1:65" s="2" customFormat="1" ht="21.75" customHeight="1">
      <c r="A281" s="34"/>
      <c r="B281" s="35"/>
      <c r="C281" s="236" t="s">
        <v>561</v>
      </c>
      <c r="D281" s="236" t="s">
        <v>214</v>
      </c>
      <c r="E281" s="237" t="s">
        <v>1436</v>
      </c>
      <c r="F281" s="238" t="s">
        <v>1437</v>
      </c>
      <c r="G281" s="239" t="s">
        <v>227</v>
      </c>
      <c r="H281" s="240">
        <v>1.7669999999999999</v>
      </c>
      <c r="I281" s="241"/>
      <c r="J281" s="242">
        <f>ROUND(I281*H281,2)</f>
        <v>0</v>
      </c>
      <c r="K281" s="243"/>
      <c r="L281" s="39"/>
      <c r="M281" s="244" t="s">
        <v>1</v>
      </c>
      <c r="N281" s="245" t="s">
        <v>40</v>
      </c>
      <c r="O281" s="71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1" t="s">
        <v>136</v>
      </c>
      <c r="AT281" s="201" t="s">
        <v>214</v>
      </c>
      <c r="AU281" s="201" t="s">
        <v>85</v>
      </c>
      <c r="AY281" s="17" t="s">
        <v>130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7" t="s">
        <v>83</v>
      </c>
      <c r="BK281" s="202">
        <f>ROUND(I281*H281,2)</f>
        <v>0</v>
      </c>
      <c r="BL281" s="17" t="s">
        <v>136</v>
      </c>
      <c r="BM281" s="201" t="s">
        <v>1503</v>
      </c>
    </row>
    <row r="282" spans="1:65" s="14" customFormat="1" ht="11.25">
      <c r="B282" s="214"/>
      <c r="C282" s="215"/>
      <c r="D282" s="205" t="s">
        <v>167</v>
      </c>
      <c r="E282" s="216" t="s">
        <v>1</v>
      </c>
      <c r="F282" s="217" t="s">
        <v>1439</v>
      </c>
      <c r="G282" s="215"/>
      <c r="H282" s="218">
        <v>1.7669999999999999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167</v>
      </c>
      <c r="AU282" s="224" t="s">
        <v>85</v>
      </c>
      <c r="AV282" s="14" t="s">
        <v>85</v>
      </c>
      <c r="AW282" s="14" t="s">
        <v>32</v>
      </c>
      <c r="AX282" s="14" t="s">
        <v>83</v>
      </c>
      <c r="AY282" s="224" t="s">
        <v>130</v>
      </c>
    </row>
    <row r="283" spans="1:65" s="2" customFormat="1" ht="16.5" customHeight="1">
      <c r="A283" s="34"/>
      <c r="B283" s="35"/>
      <c r="C283" s="236" t="s">
        <v>567</v>
      </c>
      <c r="D283" s="236" t="s">
        <v>214</v>
      </c>
      <c r="E283" s="237" t="s">
        <v>1440</v>
      </c>
      <c r="F283" s="238" t="s">
        <v>1441</v>
      </c>
      <c r="G283" s="239" t="s">
        <v>165</v>
      </c>
      <c r="H283" s="240">
        <v>1</v>
      </c>
      <c r="I283" s="241"/>
      <c r="J283" s="242">
        <f>ROUND(I283*H283,2)</f>
        <v>0</v>
      </c>
      <c r="K283" s="243"/>
      <c r="L283" s="39"/>
      <c r="M283" s="244" t="s">
        <v>1</v>
      </c>
      <c r="N283" s="245" t="s">
        <v>40</v>
      </c>
      <c r="O283" s="71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1" t="s">
        <v>136</v>
      </c>
      <c r="AT283" s="201" t="s">
        <v>214</v>
      </c>
      <c r="AU283" s="201" t="s">
        <v>85</v>
      </c>
      <c r="AY283" s="17" t="s">
        <v>130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" t="s">
        <v>83</v>
      </c>
      <c r="BK283" s="202">
        <f>ROUND(I283*H283,2)</f>
        <v>0</v>
      </c>
      <c r="BL283" s="17" t="s">
        <v>136</v>
      </c>
      <c r="BM283" s="201" t="s">
        <v>1504</v>
      </c>
    </row>
    <row r="284" spans="1:65" s="14" customFormat="1" ht="11.25">
      <c r="B284" s="214"/>
      <c r="C284" s="215"/>
      <c r="D284" s="205" t="s">
        <v>167</v>
      </c>
      <c r="E284" s="216" t="s">
        <v>1</v>
      </c>
      <c r="F284" s="217" t="s">
        <v>83</v>
      </c>
      <c r="G284" s="215"/>
      <c r="H284" s="218">
        <v>1</v>
      </c>
      <c r="I284" s="219"/>
      <c r="J284" s="215"/>
      <c r="K284" s="215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167</v>
      </c>
      <c r="AU284" s="224" t="s">
        <v>85</v>
      </c>
      <c r="AV284" s="14" t="s">
        <v>85</v>
      </c>
      <c r="AW284" s="14" t="s">
        <v>32</v>
      </c>
      <c r="AX284" s="14" t="s">
        <v>83</v>
      </c>
      <c r="AY284" s="224" t="s">
        <v>130</v>
      </c>
    </row>
    <row r="285" spans="1:65" s="12" customFormat="1" ht="22.9" customHeight="1">
      <c r="B285" s="172"/>
      <c r="C285" s="173"/>
      <c r="D285" s="174" t="s">
        <v>74</v>
      </c>
      <c r="E285" s="186" t="s">
        <v>1505</v>
      </c>
      <c r="F285" s="186" t="s">
        <v>1506</v>
      </c>
      <c r="G285" s="173"/>
      <c r="H285" s="173"/>
      <c r="I285" s="176"/>
      <c r="J285" s="187">
        <f>BK285</f>
        <v>0</v>
      </c>
      <c r="K285" s="173"/>
      <c r="L285" s="178"/>
      <c r="M285" s="179"/>
      <c r="N285" s="180"/>
      <c r="O285" s="180"/>
      <c r="P285" s="181">
        <f>SUM(P286:P306)</f>
        <v>0</v>
      </c>
      <c r="Q285" s="180"/>
      <c r="R285" s="181">
        <f>SUM(R286:R306)</f>
        <v>1.0829999999999999E-2</v>
      </c>
      <c r="S285" s="180"/>
      <c r="T285" s="182">
        <f>SUM(T286:T306)</f>
        <v>0</v>
      </c>
      <c r="AR285" s="183" t="s">
        <v>83</v>
      </c>
      <c r="AT285" s="184" t="s">
        <v>74</v>
      </c>
      <c r="AU285" s="184" t="s">
        <v>83</v>
      </c>
      <c r="AY285" s="183" t="s">
        <v>130</v>
      </c>
      <c r="BK285" s="185">
        <f>SUM(BK286:BK306)</f>
        <v>0</v>
      </c>
    </row>
    <row r="286" spans="1:65" s="2" customFormat="1" ht="16.5" customHeight="1">
      <c r="A286" s="34"/>
      <c r="B286" s="35"/>
      <c r="C286" s="236" t="s">
        <v>573</v>
      </c>
      <c r="D286" s="236" t="s">
        <v>214</v>
      </c>
      <c r="E286" s="237" t="s">
        <v>1397</v>
      </c>
      <c r="F286" s="238" t="s">
        <v>1398</v>
      </c>
      <c r="G286" s="239" t="s">
        <v>165</v>
      </c>
      <c r="H286" s="240">
        <v>570</v>
      </c>
      <c r="I286" s="241"/>
      <c r="J286" s="242">
        <f>ROUND(I286*H286,2)</f>
        <v>0</v>
      </c>
      <c r="K286" s="243"/>
      <c r="L286" s="39"/>
      <c r="M286" s="244" t="s">
        <v>1</v>
      </c>
      <c r="N286" s="245" t="s">
        <v>40</v>
      </c>
      <c r="O286" s="71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1" t="s">
        <v>136</v>
      </c>
      <c r="AT286" s="201" t="s">
        <v>214</v>
      </c>
      <c r="AU286" s="201" t="s">
        <v>85</v>
      </c>
      <c r="AY286" s="17" t="s">
        <v>130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7" t="s">
        <v>83</v>
      </c>
      <c r="BK286" s="202">
        <f>ROUND(I286*H286,2)</f>
        <v>0</v>
      </c>
      <c r="BL286" s="17" t="s">
        <v>136</v>
      </c>
      <c r="BM286" s="201" t="s">
        <v>1507</v>
      </c>
    </row>
    <row r="287" spans="1:65" s="13" customFormat="1" ht="11.25">
      <c r="B287" s="203"/>
      <c r="C287" s="204"/>
      <c r="D287" s="205" t="s">
        <v>167</v>
      </c>
      <c r="E287" s="206" t="s">
        <v>1</v>
      </c>
      <c r="F287" s="207" t="s">
        <v>1400</v>
      </c>
      <c r="G287" s="204"/>
      <c r="H287" s="206" t="s">
        <v>1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167</v>
      </c>
      <c r="AU287" s="213" t="s">
        <v>85</v>
      </c>
      <c r="AV287" s="13" t="s">
        <v>83</v>
      </c>
      <c r="AW287" s="13" t="s">
        <v>32</v>
      </c>
      <c r="AX287" s="13" t="s">
        <v>75</v>
      </c>
      <c r="AY287" s="213" t="s">
        <v>130</v>
      </c>
    </row>
    <row r="288" spans="1:65" s="14" customFormat="1" ht="11.25">
      <c r="B288" s="214"/>
      <c r="C288" s="215"/>
      <c r="D288" s="205" t="s">
        <v>167</v>
      </c>
      <c r="E288" s="216" t="s">
        <v>1</v>
      </c>
      <c r="F288" s="217" t="s">
        <v>240</v>
      </c>
      <c r="G288" s="215"/>
      <c r="H288" s="218">
        <v>190</v>
      </c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167</v>
      </c>
      <c r="AU288" s="224" t="s">
        <v>85</v>
      </c>
      <c r="AV288" s="14" t="s">
        <v>85</v>
      </c>
      <c r="AW288" s="14" t="s">
        <v>32</v>
      </c>
      <c r="AX288" s="14" t="s">
        <v>75</v>
      </c>
      <c r="AY288" s="224" t="s">
        <v>130</v>
      </c>
    </row>
    <row r="289" spans="1:65" s="14" customFormat="1" ht="11.25">
      <c r="B289" s="214"/>
      <c r="C289" s="215"/>
      <c r="D289" s="205" t="s">
        <v>167</v>
      </c>
      <c r="E289" s="216" t="s">
        <v>1</v>
      </c>
      <c r="F289" s="217" t="s">
        <v>1401</v>
      </c>
      <c r="G289" s="215"/>
      <c r="H289" s="218">
        <v>380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167</v>
      </c>
      <c r="AU289" s="224" t="s">
        <v>85</v>
      </c>
      <c r="AV289" s="14" t="s">
        <v>85</v>
      </c>
      <c r="AW289" s="14" t="s">
        <v>32</v>
      </c>
      <c r="AX289" s="14" t="s">
        <v>75</v>
      </c>
      <c r="AY289" s="224" t="s">
        <v>130</v>
      </c>
    </row>
    <row r="290" spans="1:65" s="15" customFormat="1" ht="11.25">
      <c r="B290" s="225"/>
      <c r="C290" s="226"/>
      <c r="D290" s="205" t="s">
        <v>167</v>
      </c>
      <c r="E290" s="227" t="s">
        <v>1</v>
      </c>
      <c r="F290" s="228" t="s">
        <v>170</v>
      </c>
      <c r="G290" s="226"/>
      <c r="H290" s="229">
        <v>570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AT290" s="235" t="s">
        <v>167</v>
      </c>
      <c r="AU290" s="235" t="s">
        <v>85</v>
      </c>
      <c r="AV290" s="15" t="s">
        <v>136</v>
      </c>
      <c r="AW290" s="15" t="s">
        <v>32</v>
      </c>
      <c r="AX290" s="15" t="s">
        <v>83</v>
      </c>
      <c r="AY290" s="235" t="s">
        <v>130</v>
      </c>
    </row>
    <row r="291" spans="1:65" s="2" customFormat="1" ht="24.2" customHeight="1">
      <c r="A291" s="34"/>
      <c r="B291" s="35"/>
      <c r="C291" s="236" t="s">
        <v>577</v>
      </c>
      <c r="D291" s="236" t="s">
        <v>214</v>
      </c>
      <c r="E291" s="237" t="s">
        <v>1402</v>
      </c>
      <c r="F291" s="238" t="s">
        <v>1403</v>
      </c>
      <c r="G291" s="239" t="s">
        <v>245</v>
      </c>
      <c r="H291" s="240">
        <v>0.23</v>
      </c>
      <c r="I291" s="241"/>
      <c r="J291" s="242">
        <f>ROUND(I291*H291,2)</f>
        <v>0</v>
      </c>
      <c r="K291" s="243"/>
      <c r="L291" s="39"/>
      <c r="M291" s="244" t="s">
        <v>1</v>
      </c>
      <c r="N291" s="245" t="s">
        <v>40</v>
      </c>
      <c r="O291" s="71"/>
      <c r="P291" s="199">
        <f>O291*H291</f>
        <v>0</v>
      </c>
      <c r="Q291" s="199">
        <v>0</v>
      </c>
      <c r="R291" s="199">
        <f>Q291*H291</f>
        <v>0</v>
      </c>
      <c r="S291" s="199">
        <v>0</v>
      </c>
      <c r="T291" s="200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1" t="s">
        <v>136</v>
      </c>
      <c r="AT291" s="201" t="s">
        <v>214</v>
      </c>
      <c r="AU291" s="201" t="s">
        <v>85</v>
      </c>
      <c r="AY291" s="17" t="s">
        <v>130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7" t="s">
        <v>83</v>
      </c>
      <c r="BK291" s="202">
        <f>ROUND(I291*H291,2)</f>
        <v>0</v>
      </c>
      <c r="BL291" s="17" t="s">
        <v>136</v>
      </c>
      <c r="BM291" s="201" t="s">
        <v>1508</v>
      </c>
    </row>
    <row r="292" spans="1:65" s="14" customFormat="1" ht="11.25">
      <c r="B292" s="214"/>
      <c r="C292" s="215"/>
      <c r="D292" s="205" t="s">
        <v>167</v>
      </c>
      <c r="E292" s="216" t="s">
        <v>1</v>
      </c>
      <c r="F292" s="217" t="s">
        <v>1405</v>
      </c>
      <c r="G292" s="215"/>
      <c r="H292" s="218">
        <v>0.23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167</v>
      </c>
      <c r="AU292" s="224" t="s">
        <v>85</v>
      </c>
      <c r="AV292" s="14" t="s">
        <v>85</v>
      </c>
      <c r="AW292" s="14" t="s">
        <v>32</v>
      </c>
      <c r="AX292" s="14" t="s">
        <v>83</v>
      </c>
      <c r="AY292" s="224" t="s">
        <v>130</v>
      </c>
    </row>
    <row r="293" spans="1:65" s="2" customFormat="1" ht="16.5" customHeight="1">
      <c r="A293" s="34"/>
      <c r="B293" s="35"/>
      <c r="C293" s="188" t="s">
        <v>584</v>
      </c>
      <c r="D293" s="188" t="s">
        <v>132</v>
      </c>
      <c r="E293" s="189" t="s">
        <v>465</v>
      </c>
      <c r="F293" s="190" t="s">
        <v>466</v>
      </c>
      <c r="G293" s="191" t="s">
        <v>451</v>
      </c>
      <c r="H293" s="192">
        <v>0.23</v>
      </c>
      <c r="I293" s="193"/>
      <c r="J293" s="194">
        <f>ROUND(I293*H293,2)</f>
        <v>0</v>
      </c>
      <c r="K293" s="195"/>
      <c r="L293" s="196"/>
      <c r="M293" s="197" t="s">
        <v>1</v>
      </c>
      <c r="N293" s="198" t="s">
        <v>40</v>
      </c>
      <c r="O293" s="71"/>
      <c r="P293" s="199">
        <f>O293*H293</f>
        <v>0</v>
      </c>
      <c r="Q293" s="199">
        <v>1E-3</v>
      </c>
      <c r="R293" s="199">
        <f>Q293*H293</f>
        <v>2.3000000000000001E-4</v>
      </c>
      <c r="S293" s="199">
        <v>0</v>
      </c>
      <c r="T293" s="200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1" t="s">
        <v>135</v>
      </c>
      <c r="AT293" s="201" t="s">
        <v>132</v>
      </c>
      <c r="AU293" s="201" t="s">
        <v>85</v>
      </c>
      <c r="AY293" s="17" t="s">
        <v>130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7" t="s">
        <v>83</v>
      </c>
      <c r="BK293" s="202">
        <f>ROUND(I293*H293,2)</f>
        <v>0</v>
      </c>
      <c r="BL293" s="17" t="s">
        <v>136</v>
      </c>
      <c r="BM293" s="201" t="s">
        <v>1509</v>
      </c>
    </row>
    <row r="294" spans="1:65" s="14" customFormat="1" ht="11.25">
      <c r="B294" s="214"/>
      <c r="C294" s="215"/>
      <c r="D294" s="205" t="s">
        <v>167</v>
      </c>
      <c r="E294" s="216" t="s">
        <v>1</v>
      </c>
      <c r="F294" s="217" t="s">
        <v>1405</v>
      </c>
      <c r="G294" s="215"/>
      <c r="H294" s="218">
        <v>0.23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167</v>
      </c>
      <c r="AU294" s="224" t="s">
        <v>85</v>
      </c>
      <c r="AV294" s="14" t="s">
        <v>85</v>
      </c>
      <c r="AW294" s="14" t="s">
        <v>32</v>
      </c>
      <c r="AX294" s="14" t="s">
        <v>75</v>
      </c>
      <c r="AY294" s="224" t="s">
        <v>130</v>
      </c>
    </row>
    <row r="295" spans="1:65" s="15" customFormat="1" ht="11.25">
      <c r="B295" s="225"/>
      <c r="C295" s="226"/>
      <c r="D295" s="205" t="s">
        <v>167</v>
      </c>
      <c r="E295" s="227" t="s">
        <v>1</v>
      </c>
      <c r="F295" s="228" t="s">
        <v>170</v>
      </c>
      <c r="G295" s="226"/>
      <c r="H295" s="229">
        <v>0.23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AT295" s="235" t="s">
        <v>167</v>
      </c>
      <c r="AU295" s="235" t="s">
        <v>85</v>
      </c>
      <c r="AV295" s="15" t="s">
        <v>136</v>
      </c>
      <c r="AW295" s="15" t="s">
        <v>32</v>
      </c>
      <c r="AX295" s="15" t="s">
        <v>83</v>
      </c>
      <c r="AY295" s="235" t="s">
        <v>130</v>
      </c>
    </row>
    <row r="296" spans="1:65" s="2" customFormat="1" ht="24.2" customHeight="1">
      <c r="A296" s="34"/>
      <c r="B296" s="35"/>
      <c r="C296" s="236" t="s">
        <v>588</v>
      </c>
      <c r="D296" s="236" t="s">
        <v>214</v>
      </c>
      <c r="E296" s="237" t="s">
        <v>509</v>
      </c>
      <c r="F296" s="238" t="s">
        <v>1407</v>
      </c>
      <c r="G296" s="239" t="s">
        <v>227</v>
      </c>
      <c r="H296" s="240">
        <v>2.2999999999999998</v>
      </c>
      <c r="I296" s="241"/>
      <c r="J296" s="242">
        <f>ROUND(I296*H296,2)</f>
        <v>0</v>
      </c>
      <c r="K296" s="243"/>
      <c r="L296" s="39"/>
      <c r="M296" s="244" t="s">
        <v>1</v>
      </c>
      <c r="N296" s="245" t="s">
        <v>40</v>
      </c>
      <c r="O296" s="71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1" t="s">
        <v>136</v>
      </c>
      <c r="AT296" s="201" t="s">
        <v>214</v>
      </c>
      <c r="AU296" s="201" t="s">
        <v>85</v>
      </c>
      <c r="AY296" s="17" t="s">
        <v>130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7" t="s">
        <v>83</v>
      </c>
      <c r="BK296" s="202">
        <f>ROUND(I296*H296,2)</f>
        <v>0</v>
      </c>
      <c r="BL296" s="17" t="s">
        <v>136</v>
      </c>
      <c r="BM296" s="201" t="s">
        <v>1510</v>
      </c>
    </row>
    <row r="297" spans="1:65" s="13" customFormat="1" ht="11.25">
      <c r="B297" s="203"/>
      <c r="C297" s="204"/>
      <c r="D297" s="205" t="s">
        <v>167</v>
      </c>
      <c r="E297" s="206" t="s">
        <v>1</v>
      </c>
      <c r="F297" s="207" t="s">
        <v>1409</v>
      </c>
      <c r="G297" s="204"/>
      <c r="H297" s="206" t="s">
        <v>1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167</v>
      </c>
      <c r="AU297" s="213" t="s">
        <v>85</v>
      </c>
      <c r="AV297" s="13" t="s">
        <v>83</v>
      </c>
      <c r="AW297" s="13" t="s">
        <v>32</v>
      </c>
      <c r="AX297" s="13" t="s">
        <v>75</v>
      </c>
      <c r="AY297" s="213" t="s">
        <v>130</v>
      </c>
    </row>
    <row r="298" spans="1:65" s="14" customFormat="1" ht="11.25">
      <c r="B298" s="214"/>
      <c r="C298" s="215"/>
      <c r="D298" s="205" t="s">
        <v>167</v>
      </c>
      <c r="E298" s="216" t="s">
        <v>1</v>
      </c>
      <c r="F298" s="217" t="s">
        <v>1410</v>
      </c>
      <c r="G298" s="215"/>
      <c r="H298" s="218">
        <v>2.2999999999999998</v>
      </c>
      <c r="I298" s="219"/>
      <c r="J298" s="215"/>
      <c r="K298" s="215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167</v>
      </c>
      <c r="AU298" s="224" t="s">
        <v>85</v>
      </c>
      <c r="AV298" s="14" t="s">
        <v>85</v>
      </c>
      <c r="AW298" s="14" t="s">
        <v>32</v>
      </c>
      <c r="AX298" s="14" t="s">
        <v>83</v>
      </c>
      <c r="AY298" s="224" t="s">
        <v>130</v>
      </c>
    </row>
    <row r="299" spans="1:65" s="2" customFormat="1" ht="16.5" customHeight="1">
      <c r="A299" s="34"/>
      <c r="B299" s="35"/>
      <c r="C299" s="188" t="s">
        <v>592</v>
      </c>
      <c r="D299" s="188" t="s">
        <v>132</v>
      </c>
      <c r="E299" s="189" t="s">
        <v>513</v>
      </c>
      <c r="F299" s="190" t="s">
        <v>514</v>
      </c>
      <c r="G299" s="191" t="s">
        <v>245</v>
      </c>
      <c r="H299" s="192">
        <v>5.2999999999999999E-2</v>
      </c>
      <c r="I299" s="193"/>
      <c r="J299" s="194">
        <f>ROUND(I299*H299,2)</f>
        <v>0</v>
      </c>
      <c r="K299" s="195"/>
      <c r="L299" s="196"/>
      <c r="M299" s="197" t="s">
        <v>1</v>
      </c>
      <c r="N299" s="198" t="s">
        <v>40</v>
      </c>
      <c r="O299" s="71"/>
      <c r="P299" s="199">
        <f>O299*H299</f>
        <v>0</v>
      </c>
      <c r="Q299" s="199">
        <v>0.2</v>
      </c>
      <c r="R299" s="199">
        <f>Q299*H299</f>
        <v>1.06E-2</v>
      </c>
      <c r="S299" s="199">
        <v>0</v>
      </c>
      <c r="T299" s="20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1" t="s">
        <v>135</v>
      </c>
      <c r="AT299" s="201" t="s">
        <v>132</v>
      </c>
      <c r="AU299" s="201" t="s">
        <v>85</v>
      </c>
      <c r="AY299" s="17" t="s">
        <v>130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7" t="s">
        <v>83</v>
      </c>
      <c r="BK299" s="202">
        <f>ROUND(I299*H299,2)</f>
        <v>0</v>
      </c>
      <c r="BL299" s="17" t="s">
        <v>136</v>
      </c>
      <c r="BM299" s="201" t="s">
        <v>1511</v>
      </c>
    </row>
    <row r="300" spans="1:65" s="14" customFormat="1" ht="11.25">
      <c r="B300" s="214"/>
      <c r="C300" s="215"/>
      <c r="D300" s="205" t="s">
        <v>167</v>
      </c>
      <c r="E300" s="216" t="s">
        <v>1</v>
      </c>
      <c r="F300" s="217" t="s">
        <v>1412</v>
      </c>
      <c r="G300" s="215"/>
      <c r="H300" s="218">
        <v>0.34499999999999997</v>
      </c>
      <c r="I300" s="219"/>
      <c r="J300" s="215"/>
      <c r="K300" s="215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167</v>
      </c>
      <c r="AU300" s="224" t="s">
        <v>85</v>
      </c>
      <c r="AV300" s="14" t="s">
        <v>85</v>
      </c>
      <c r="AW300" s="14" t="s">
        <v>32</v>
      </c>
      <c r="AX300" s="14" t="s">
        <v>83</v>
      </c>
      <c r="AY300" s="224" t="s">
        <v>130</v>
      </c>
    </row>
    <row r="301" spans="1:65" s="14" customFormat="1" ht="11.25">
      <c r="B301" s="214"/>
      <c r="C301" s="215"/>
      <c r="D301" s="205" t="s">
        <v>167</v>
      </c>
      <c r="E301" s="215"/>
      <c r="F301" s="217" t="s">
        <v>1413</v>
      </c>
      <c r="G301" s="215"/>
      <c r="H301" s="218">
        <v>5.2999999999999999E-2</v>
      </c>
      <c r="I301" s="219"/>
      <c r="J301" s="215"/>
      <c r="K301" s="215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167</v>
      </c>
      <c r="AU301" s="224" t="s">
        <v>85</v>
      </c>
      <c r="AV301" s="14" t="s">
        <v>85</v>
      </c>
      <c r="AW301" s="14" t="s">
        <v>4</v>
      </c>
      <c r="AX301" s="14" t="s">
        <v>83</v>
      </c>
      <c r="AY301" s="224" t="s">
        <v>130</v>
      </c>
    </row>
    <row r="302" spans="1:65" s="2" customFormat="1" ht="16.5" customHeight="1">
      <c r="A302" s="34"/>
      <c r="B302" s="35"/>
      <c r="C302" s="236" t="s">
        <v>596</v>
      </c>
      <c r="D302" s="236" t="s">
        <v>214</v>
      </c>
      <c r="E302" s="237" t="s">
        <v>1414</v>
      </c>
      <c r="F302" s="238" t="s">
        <v>1415</v>
      </c>
      <c r="G302" s="239" t="s">
        <v>245</v>
      </c>
      <c r="H302" s="240">
        <v>1.38</v>
      </c>
      <c r="I302" s="241"/>
      <c r="J302" s="242">
        <f>ROUND(I302*H302,2)</f>
        <v>0</v>
      </c>
      <c r="K302" s="243"/>
      <c r="L302" s="39"/>
      <c r="M302" s="244" t="s">
        <v>1</v>
      </c>
      <c r="N302" s="245" t="s">
        <v>40</v>
      </c>
      <c r="O302" s="71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1" t="s">
        <v>136</v>
      </c>
      <c r="AT302" s="201" t="s">
        <v>214</v>
      </c>
      <c r="AU302" s="201" t="s">
        <v>85</v>
      </c>
      <c r="AY302" s="17" t="s">
        <v>130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7" t="s">
        <v>83</v>
      </c>
      <c r="BK302" s="202">
        <f>ROUND(I302*H302,2)</f>
        <v>0</v>
      </c>
      <c r="BL302" s="17" t="s">
        <v>136</v>
      </c>
      <c r="BM302" s="201" t="s">
        <v>1512</v>
      </c>
    </row>
    <row r="303" spans="1:65" s="14" customFormat="1" ht="11.25">
      <c r="B303" s="214"/>
      <c r="C303" s="215"/>
      <c r="D303" s="205" t="s">
        <v>167</v>
      </c>
      <c r="E303" s="216" t="s">
        <v>1</v>
      </c>
      <c r="F303" s="217" t="s">
        <v>1417</v>
      </c>
      <c r="G303" s="215"/>
      <c r="H303" s="218">
        <v>1.38</v>
      </c>
      <c r="I303" s="219"/>
      <c r="J303" s="215"/>
      <c r="K303" s="215"/>
      <c r="L303" s="220"/>
      <c r="M303" s="221"/>
      <c r="N303" s="222"/>
      <c r="O303" s="222"/>
      <c r="P303" s="222"/>
      <c r="Q303" s="222"/>
      <c r="R303" s="222"/>
      <c r="S303" s="222"/>
      <c r="T303" s="223"/>
      <c r="AT303" s="224" t="s">
        <v>167</v>
      </c>
      <c r="AU303" s="224" t="s">
        <v>85</v>
      </c>
      <c r="AV303" s="14" t="s">
        <v>85</v>
      </c>
      <c r="AW303" s="14" t="s">
        <v>32</v>
      </c>
      <c r="AX303" s="14" t="s">
        <v>83</v>
      </c>
      <c r="AY303" s="224" t="s">
        <v>130</v>
      </c>
    </row>
    <row r="304" spans="1:65" s="2" customFormat="1" ht="21.75" customHeight="1">
      <c r="A304" s="34"/>
      <c r="B304" s="35"/>
      <c r="C304" s="236" t="s">
        <v>601</v>
      </c>
      <c r="D304" s="236" t="s">
        <v>214</v>
      </c>
      <c r="E304" s="237" t="s">
        <v>528</v>
      </c>
      <c r="F304" s="238" t="s">
        <v>529</v>
      </c>
      <c r="G304" s="239" t="s">
        <v>245</v>
      </c>
      <c r="H304" s="240">
        <v>1.38</v>
      </c>
      <c r="I304" s="241"/>
      <c r="J304" s="242">
        <f>ROUND(I304*H304,2)</f>
        <v>0</v>
      </c>
      <c r="K304" s="243"/>
      <c r="L304" s="39"/>
      <c r="M304" s="244" t="s">
        <v>1</v>
      </c>
      <c r="N304" s="245" t="s">
        <v>40</v>
      </c>
      <c r="O304" s="71"/>
      <c r="P304" s="199">
        <f>O304*H304</f>
        <v>0</v>
      </c>
      <c r="Q304" s="199">
        <v>0</v>
      </c>
      <c r="R304" s="199">
        <f>Q304*H304</f>
        <v>0</v>
      </c>
      <c r="S304" s="199">
        <v>0</v>
      </c>
      <c r="T304" s="200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1" t="s">
        <v>136</v>
      </c>
      <c r="AT304" s="201" t="s">
        <v>214</v>
      </c>
      <c r="AU304" s="201" t="s">
        <v>85</v>
      </c>
      <c r="AY304" s="17" t="s">
        <v>130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7" t="s">
        <v>83</v>
      </c>
      <c r="BK304" s="202">
        <f>ROUND(I304*H304,2)</f>
        <v>0</v>
      </c>
      <c r="BL304" s="17" t="s">
        <v>136</v>
      </c>
      <c r="BM304" s="201" t="s">
        <v>1513</v>
      </c>
    </row>
    <row r="305" spans="1:65" s="2" customFormat="1" ht="21.75" customHeight="1">
      <c r="A305" s="34"/>
      <c r="B305" s="35"/>
      <c r="C305" s="188" t="s">
        <v>605</v>
      </c>
      <c r="D305" s="188" t="s">
        <v>132</v>
      </c>
      <c r="E305" s="189" t="s">
        <v>1419</v>
      </c>
      <c r="F305" s="190" t="s">
        <v>1420</v>
      </c>
      <c r="G305" s="191" t="s">
        <v>102</v>
      </c>
      <c r="H305" s="192">
        <v>102</v>
      </c>
      <c r="I305" s="193"/>
      <c r="J305" s="194">
        <f>ROUND(I305*H305,2)</f>
        <v>0</v>
      </c>
      <c r="K305" s="195"/>
      <c r="L305" s="196"/>
      <c r="M305" s="197" t="s">
        <v>1</v>
      </c>
      <c r="N305" s="198" t="s">
        <v>40</v>
      </c>
      <c r="O305" s="71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1" t="s">
        <v>135</v>
      </c>
      <c r="AT305" s="201" t="s">
        <v>132</v>
      </c>
      <c r="AU305" s="201" t="s">
        <v>85</v>
      </c>
      <c r="AY305" s="17" t="s">
        <v>130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7" t="s">
        <v>83</v>
      </c>
      <c r="BK305" s="202">
        <f>ROUND(I305*H305,2)</f>
        <v>0</v>
      </c>
      <c r="BL305" s="17" t="s">
        <v>136</v>
      </c>
      <c r="BM305" s="201" t="s">
        <v>1514</v>
      </c>
    </row>
    <row r="306" spans="1:65" s="14" customFormat="1" ht="11.25">
      <c r="B306" s="214"/>
      <c r="C306" s="215"/>
      <c r="D306" s="205" t="s">
        <v>167</v>
      </c>
      <c r="E306" s="216" t="s">
        <v>1</v>
      </c>
      <c r="F306" s="217" t="s">
        <v>753</v>
      </c>
      <c r="G306" s="215"/>
      <c r="H306" s="218">
        <v>102</v>
      </c>
      <c r="I306" s="219"/>
      <c r="J306" s="215"/>
      <c r="K306" s="215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167</v>
      </c>
      <c r="AU306" s="224" t="s">
        <v>85</v>
      </c>
      <c r="AV306" s="14" t="s">
        <v>85</v>
      </c>
      <c r="AW306" s="14" t="s">
        <v>32</v>
      </c>
      <c r="AX306" s="14" t="s">
        <v>83</v>
      </c>
      <c r="AY306" s="224" t="s">
        <v>130</v>
      </c>
    </row>
    <row r="307" spans="1:65" s="12" customFormat="1" ht="22.9" customHeight="1">
      <c r="B307" s="172"/>
      <c r="C307" s="173"/>
      <c r="D307" s="174" t="s">
        <v>74</v>
      </c>
      <c r="E307" s="186" t="s">
        <v>1515</v>
      </c>
      <c r="F307" s="186" t="s">
        <v>1516</v>
      </c>
      <c r="G307" s="173"/>
      <c r="H307" s="173"/>
      <c r="I307" s="176"/>
      <c r="J307" s="187">
        <f>BK307</f>
        <v>0</v>
      </c>
      <c r="K307" s="173"/>
      <c r="L307" s="178"/>
      <c r="M307" s="179"/>
      <c r="N307" s="180"/>
      <c r="O307" s="180"/>
      <c r="P307" s="181">
        <f>SUM(P308:P322)</f>
        <v>0</v>
      </c>
      <c r="Q307" s="180"/>
      <c r="R307" s="181">
        <f>SUM(R308:R322)</f>
        <v>8.0000000000000004E-4</v>
      </c>
      <c r="S307" s="180"/>
      <c r="T307" s="182">
        <f>SUM(T308:T322)</f>
        <v>0</v>
      </c>
      <c r="AR307" s="183" t="s">
        <v>83</v>
      </c>
      <c r="AT307" s="184" t="s">
        <v>74</v>
      </c>
      <c r="AU307" s="184" t="s">
        <v>83</v>
      </c>
      <c r="AY307" s="183" t="s">
        <v>130</v>
      </c>
      <c r="BK307" s="185">
        <f>SUM(BK308:BK322)</f>
        <v>0</v>
      </c>
    </row>
    <row r="308" spans="1:65" s="2" customFormat="1" ht="24.2" customHeight="1">
      <c r="A308" s="34"/>
      <c r="B308" s="35"/>
      <c r="C308" s="236" t="s">
        <v>611</v>
      </c>
      <c r="D308" s="236" t="s">
        <v>214</v>
      </c>
      <c r="E308" s="237" t="s">
        <v>1424</v>
      </c>
      <c r="F308" s="238" t="s">
        <v>1425</v>
      </c>
      <c r="G308" s="239" t="s">
        <v>165</v>
      </c>
      <c r="H308" s="240">
        <v>1</v>
      </c>
      <c r="I308" s="241"/>
      <c r="J308" s="242">
        <f>ROUND(I308*H308,2)</f>
        <v>0</v>
      </c>
      <c r="K308" s="243"/>
      <c r="L308" s="39"/>
      <c r="M308" s="244" t="s">
        <v>1</v>
      </c>
      <c r="N308" s="245" t="s">
        <v>40</v>
      </c>
      <c r="O308" s="71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1" t="s">
        <v>136</v>
      </c>
      <c r="AT308" s="201" t="s">
        <v>214</v>
      </c>
      <c r="AU308" s="201" t="s">
        <v>85</v>
      </c>
      <c r="AY308" s="17" t="s">
        <v>130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7" t="s">
        <v>83</v>
      </c>
      <c r="BK308" s="202">
        <f>ROUND(I308*H308,2)</f>
        <v>0</v>
      </c>
      <c r="BL308" s="17" t="s">
        <v>136</v>
      </c>
      <c r="BM308" s="201" t="s">
        <v>1517</v>
      </c>
    </row>
    <row r="309" spans="1:65" s="14" customFormat="1" ht="11.25">
      <c r="B309" s="214"/>
      <c r="C309" s="215"/>
      <c r="D309" s="205" t="s">
        <v>167</v>
      </c>
      <c r="E309" s="216" t="s">
        <v>1</v>
      </c>
      <c r="F309" s="217" t="s">
        <v>83</v>
      </c>
      <c r="G309" s="215"/>
      <c r="H309" s="218">
        <v>1</v>
      </c>
      <c r="I309" s="219"/>
      <c r="J309" s="215"/>
      <c r="K309" s="215"/>
      <c r="L309" s="220"/>
      <c r="M309" s="221"/>
      <c r="N309" s="222"/>
      <c r="O309" s="222"/>
      <c r="P309" s="222"/>
      <c r="Q309" s="222"/>
      <c r="R309" s="222"/>
      <c r="S309" s="222"/>
      <c r="T309" s="223"/>
      <c r="AT309" s="224" t="s">
        <v>167</v>
      </c>
      <c r="AU309" s="224" t="s">
        <v>85</v>
      </c>
      <c r="AV309" s="14" t="s">
        <v>85</v>
      </c>
      <c r="AW309" s="14" t="s">
        <v>32</v>
      </c>
      <c r="AX309" s="14" t="s">
        <v>83</v>
      </c>
      <c r="AY309" s="224" t="s">
        <v>130</v>
      </c>
    </row>
    <row r="310" spans="1:65" s="2" customFormat="1" ht="24.2" customHeight="1">
      <c r="A310" s="34"/>
      <c r="B310" s="35"/>
      <c r="C310" s="236" t="s">
        <v>616</v>
      </c>
      <c r="D310" s="236" t="s">
        <v>214</v>
      </c>
      <c r="E310" s="237" t="s">
        <v>509</v>
      </c>
      <c r="F310" s="238" t="s">
        <v>1407</v>
      </c>
      <c r="G310" s="239" t="s">
        <v>227</v>
      </c>
      <c r="H310" s="240">
        <v>0.17699999999999999</v>
      </c>
      <c r="I310" s="241"/>
      <c r="J310" s="242">
        <f>ROUND(I310*H310,2)</f>
        <v>0</v>
      </c>
      <c r="K310" s="243"/>
      <c r="L310" s="39"/>
      <c r="M310" s="244" t="s">
        <v>1</v>
      </c>
      <c r="N310" s="245" t="s">
        <v>40</v>
      </c>
      <c r="O310" s="71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1" t="s">
        <v>136</v>
      </c>
      <c r="AT310" s="201" t="s">
        <v>214</v>
      </c>
      <c r="AU310" s="201" t="s">
        <v>85</v>
      </c>
      <c r="AY310" s="17" t="s">
        <v>130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7" t="s">
        <v>83</v>
      </c>
      <c r="BK310" s="202">
        <f>ROUND(I310*H310,2)</f>
        <v>0</v>
      </c>
      <c r="BL310" s="17" t="s">
        <v>136</v>
      </c>
      <c r="BM310" s="201" t="s">
        <v>1518</v>
      </c>
    </row>
    <row r="311" spans="1:65" s="13" customFormat="1" ht="11.25">
      <c r="B311" s="203"/>
      <c r="C311" s="204"/>
      <c r="D311" s="205" t="s">
        <v>167</v>
      </c>
      <c r="E311" s="206" t="s">
        <v>1</v>
      </c>
      <c r="F311" s="207" t="s">
        <v>1428</v>
      </c>
      <c r="G311" s="204"/>
      <c r="H311" s="206" t="s">
        <v>1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167</v>
      </c>
      <c r="AU311" s="213" t="s">
        <v>85</v>
      </c>
      <c r="AV311" s="13" t="s">
        <v>83</v>
      </c>
      <c r="AW311" s="13" t="s">
        <v>32</v>
      </c>
      <c r="AX311" s="13" t="s">
        <v>75</v>
      </c>
      <c r="AY311" s="213" t="s">
        <v>130</v>
      </c>
    </row>
    <row r="312" spans="1:65" s="14" customFormat="1" ht="11.25">
      <c r="B312" s="214"/>
      <c r="C312" s="215"/>
      <c r="D312" s="205" t="s">
        <v>167</v>
      </c>
      <c r="E312" s="216" t="s">
        <v>1</v>
      </c>
      <c r="F312" s="217" t="s">
        <v>1429</v>
      </c>
      <c r="G312" s="215"/>
      <c r="H312" s="218">
        <v>0.17699999999999999</v>
      </c>
      <c r="I312" s="219"/>
      <c r="J312" s="215"/>
      <c r="K312" s="215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167</v>
      </c>
      <c r="AU312" s="224" t="s">
        <v>85</v>
      </c>
      <c r="AV312" s="14" t="s">
        <v>85</v>
      </c>
      <c r="AW312" s="14" t="s">
        <v>32</v>
      </c>
      <c r="AX312" s="14" t="s">
        <v>83</v>
      </c>
      <c r="AY312" s="224" t="s">
        <v>130</v>
      </c>
    </row>
    <row r="313" spans="1:65" s="2" customFormat="1" ht="16.5" customHeight="1">
      <c r="A313" s="34"/>
      <c r="B313" s="35"/>
      <c r="C313" s="188" t="s">
        <v>620</v>
      </c>
      <c r="D313" s="188" t="s">
        <v>132</v>
      </c>
      <c r="E313" s="189" t="s">
        <v>513</v>
      </c>
      <c r="F313" s="190" t="s">
        <v>514</v>
      </c>
      <c r="G313" s="191" t="s">
        <v>245</v>
      </c>
      <c r="H313" s="192">
        <v>4.0000000000000001E-3</v>
      </c>
      <c r="I313" s="193"/>
      <c r="J313" s="194">
        <f>ROUND(I313*H313,2)</f>
        <v>0</v>
      </c>
      <c r="K313" s="195"/>
      <c r="L313" s="196"/>
      <c r="M313" s="197" t="s">
        <v>1</v>
      </c>
      <c r="N313" s="198" t="s">
        <v>40</v>
      </c>
      <c r="O313" s="71"/>
      <c r="P313" s="199">
        <f>O313*H313</f>
        <v>0</v>
      </c>
      <c r="Q313" s="199">
        <v>0.2</v>
      </c>
      <c r="R313" s="199">
        <f>Q313*H313</f>
        <v>8.0000000000000004E-4</v>
      </c>
      <c r="S313" s="199">
        <v>0</v>
      </c>
      <c r="T313" s="20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1" t="s">
        <v>135</v>
      </c>
      <c r="AT313" s="201" t="s">
        <v>132</v>
      </c>
      <c r="AU313" s="201" t="s">
        <v>85</v>
      </c>
      <c r="AY313" s="17" t="s">
        <v>130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7" t="s">
        <v>83</v>
      </c>
      <c r="BK313" s="202">
        <f>ROUND(I313*H313,2)</f>
        <v>0</v>
      </c>
      <c r="BL313" s="17" t="s">
        <v>136</v>
      </c>
      <c r="BM313" s="201" t="s">
        <v>1519</v>
      </c>
    </row>
    <row r="314" spans="1:65" s="14" customFormat="1" ht="11.25">
      <c r="B314" s="214"/>
      <c r="C314" s="215"/>
      <c r="D314" s="205" t="s">
        <v>167</v>
      </c>
      <c r="E314" s="216" t="s">
        <v>1</v>
      </c>
      <c r="F314" s="217" t="s">
        <v>1431</v>
      </c>
      <c r="G314" s="215"/>
      <c r="H314" s="218">
        <v>2.7E-2</v>
      </c>
      <c r="I314" s="219"/>
      <c r="J314" s="215"/>
      <c r="K314" s="215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167</v>
      </c>
      <c r="AU314" s="224" t="s">
        <v>85</v>
      </c>
      <c r="AV314" s="14" t="s">
        <v>85</v>
      </c>
      <c r="AW314" s="14" t="s">
        <v>32</v>
      </c>
      <c r="AX314" s="14" t="s">
        <v>83</v>
      </c>
      <c r="AY314" s="224" t="s">
        <v>130</v>
      </c>
    </row>
    <row r="315" spans="1:65" s="14" customFormat="1" ht="11.25">
      <c r="B315" s="214"/>
      <c r="C315" s="215"/>
      <c r="D315" s="205" t="s">
        <v>167</v>
      </c>
      <c r="E315" s="215"/>
      <c r="F315" s="217" t="s">
        <v>1432</v>
      </c>
      <c r="G315" s="215"/>
      <c r="H315" s="218">
        <v>4.0000000000000001E-3</v>
      </c>
      <c r="I315" s="219"/>
      <c r="J315" s="215"/>
      <c r="K315" s="215"/>
      <c r="L315" s="220"/>
      <c r="M315" s="221"/>
      <c r="N315" s="222"/>
      <c r="O315" s="222"/>
      <c r="P315" s="222"/>
      <c r="Q315" s="222"/>
      <c r="R315" s="222"/>
      <c r="S315" s="222"/>
      <c r="T315" s="223"/>
      <c r="AT315" s="224" t="s">
        <v>167</v>
      </c>
      <c r="AU315" s="224" t="s">
        <v>85</v>
      </c>
      <c r="AV315" s="14" t="s">
        <v>85</v>
      </c>
      <c r="AW315" s="14" t="s">
        <v>4</v>
      </c>
      <c r="AX315" s="14" t="s">
        <v>83</v>
      </c>
      <c r="AY315" s="224" t="s">
        <v>130</v>
      </c>
    </row>
    <row r="316" spans="1:65" s="2" customFormat="1" ht="16.5" customHeight="1">
      <c r="A316" s="34"/>
      <c r="B316" s="35"/>
      <c r="C316" s="236" t="s">
        <v>625</v>
      </c>
      <c r="D316" s="236" t="s">
        <v>214</v>
      </c>
      <c r="E316" s="237" t="s">
        <v>1414</v>
      </c>
      <c r="F316" s="238" t="s">
        <v>1415</v>
      </c>
      <c r="G316" s="239" t="s">
        <v>245</v>
      </c>
      <c r="H316" s="240">
        <v>0.15</v>
      </c>
      <c r="I316" s="241"/>
      <c r="J316" s="242">
        <f>ROUND(I316*H316,2)</f>
        <v>0</v>
      </c>
      <c r="K316" s="243"/>
      <c r="L316" s="39"/>
      <c r="M316" s="244" t="s">
        <v>1</v>
      </c>
      <c r="N316" s="245" t="s">
        <v>40</v>
      </c>
      <c r="O316" s="71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1" t="s">
        <v>136</v>
      </c>
      <c r="AT316" s="201" t="s">
        <v>214</v>
      </c>
      <c r="AU316" s="201" t="s">
        <v>85</v>
      </c>
      <c r="AY316" s="17" t="s">
        <v>130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17" t="s">
        <v>83</v>
      </c>
      <c r="BK316" s="202">
        <f>ROUND(I316*H316,2)</f>
        <v>0</v>
      </c>
      <c r="BL316" s="17" t="s">
        <v>136</v>
      </c>
      <c r="BM316" s="201" t="s">
        <v>1520</v>
      </c>
    </row>
    <row r="317" spans="1:65" s="14" customFormat="1" ht="11.25">
      <c r="B317" s="214"/>
      <c r="C317" s="215"/>
      <c r="D317" s="205" t="s">
        <v>167</v>
      </c>
      <c r="E317" s="216" t="s">
        <v>1</v>
      </c>
      <c r="F317" s="217" t="s">
        <v>1481</v>
      </c>
      <c r="G317" s="215"/>
      <c r="H317" s="218">
        <v>0.15</v>
      </c>
      <c r="I317" s="219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167</v>
      </c>
      <c r="AU317" s="224" t="s">
        <v>85</v>
      </c>
      <c r="AV317" s="14" t="s">
        <v>85</v>
      </c>
      <c r="AW317" s="14" t="s">
        <v>32</v>
      </c>
      <c r="AX317" s="14" t="s">
        <v>83</v>
      </c>
      <c r="AY317" s="224" t="s">
        <v>130</v>
      </c>
    </row>
    <row r="318" spans="1:65" s="2" customFormat="1" ht="21.75" customHeight="1">
      <c r="A318" s="34"/>
      <c r="B318" s="35"/>
      <c r="C318" s="236" t="s">
        <v>633</v>
      </c>
      <c r="D318" s="236" t="s">
        <v>214</v>
      </c>
      <c r="E318" s="237" t="s">
        <v>528</v>
      </c>
      <c r="F318" s="238" t="s">
        <v>529</v>
      </c>
      <c r="G318" s="239" t="s">
        <v>245</v>
      </c>
      <c r="H318" s="240">
        <v>0.15</v>
      </c>
      <c r="I318" s="241"/>
      <c r="J318" s="242">
        <f>ROUND(I318*H318,2)</f>
        <v>0</v>
      </c>
      <c r="K318" s="243"/>
      <c r="L318" s="39"/>
      <c r="M318" s="244" t="s">
        <v>1</v>
      </c>
      <c r="N318" s="245" t="s">
        <v>40</v>
      </c>
      <c r="O318" s="71"/>
      <c r="P318" s="199">
        <f>O318*H318</f>
        <v>0</v>
      </c>
      <c r="Q318" s="199">
        <v>0</v>
      </c>
      <c r="R318" s="199">
        <f>Q318*H318</f>
        <v>0</v>
      </c>
      <c r="S318" s="199">
        <v>0</v>
      </c>
      <c r="T318" s="200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1" t="s">
        <v>136</v>
      </c>
      <c r="AT318" s="201" t="s">
        <v>214</v>
      </c>
      <c r="AU318" s="201" t="s">
        <v>85</v>
      </c>
      <c r="AY318" s="17" t="s">
        <v>130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17" t="s">
        <v>83</v>
      </c>
      <c r="BK318" s="202">
        <f>ROUND(I318*H318,2)</f>
        <v>0</v>
      </c>
      <c r="BL318" s="17" t="s">
        <v>136</v>
      </c>
      <c r="BM318" s="201" t="s">
        <v>1521</v>
      </c>
    </row>
    <row r="319" spans="1:65" s="2" customFormat="1" ht="21.75" customHeight="1">
      <c r="A319" s="34"/>
      <c r="B319" s="35"/>
      <c r="C319" s="236" t="s">
        <v>639</v>
      </c>
      <c r="D319" s="236" t="s">
        <v>214</v>
      </c>
      <c r="E319" s="237" t="s">
        <v>1436</v>
      </c>
      <c r="F319" s="238" t="s">
        <v>1437</v>
      </c>
      <c r="G319" s="239" t="s">
        <v>227</v>
      </c>
      <c r="H319" s="240">
        <v>1.7669999999999999</v>
      </c>
      <c r="I319" s="241"/>
      <c r="J319" s="242">
        <f>ROUND(I319*H319,2)</f>
        <v>0</v>
      </c>
      <c r="K319" s="243"/>
      <c r="L319" s="39"/>
      <c r="M319" s="244" t="s">
        <v>1</v>
      </c>
      <c r="N319" s="245" t="s">
        <v>40</v>
      </c>
      <c r="O319" s="71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1" t="s">
        <v>136</v>
      </c>
      <c r="AT319" s="201" t="s">
        <v>214</v>
      </c>
      <c r="AU319" s="201" t="s">
        <v>85</v>
      </c>
      <c r="AY319" s="17" t="s">
        <v>130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7" t="s">
        <v>83</v>
      </c>
      <c r="BK319" s="202">
        <f>ROUND(I319*H319,2)</f>
        <v>0</v>
      </c>
      <c r="BL319" s="17" t="s">
        <v>136</v>
      </c>
      <c r="BM319" s="201" t="s">
        <v>1522</v>
      </c>
    </row>
    <row r="320" spans="1:65" s="14" customFormat="1" ht="11.25">
      <c r="B320" s="214"/>
      <c r="C320" s="215"/>
      <c r="D320" s="205" t="s">
        <v>167</v>
      </c>
      <c r="E320" s="216" t="s">
        <v>1</v>
      </c>
      <c r="F320" s="217" t="s">
        <v>1439</v>
      </c>
      <c r="G320" s="215"/>
      <c r="H320" s="218">
        <v>1.7669999999999999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167</v>
      </c>
      <c r="AU320" s="224" t="s">
        <v>85</v>
      </c>
      <c r="AV320" s="14" t="s">
        <v>85</v>
      </c>
      <c r="AW320" s="14" t="s">
        <v>32</v>
      </c>
      <c r="AX320" s="14" t="s">
        <v>83</v>
      </c>
      <c r="AY320" s="224" t="s">
        <v>130</v>
      </c>
    </row>
    <row r="321" spans="1:65" s="2" customFormat="1" ht="16.5" customHeight="1">
      <c r="A321" s="34"/>
      <c r="B321" s="35"/>
      <c r="C321" s="236" t="s">
        <v>643</v>
      </c>
      <c r="D321" s="236" t="s">
        <v>214</v>
      </c>
      <c r="E321" s="237" t="s">
        <v>1440</v>
      </c>
      <c r="F321" s="238" t="s">
        <v>1441</v>
      </c>
      <c r="G321" s="239" t="s">
        <v>165</v>
      </c>
      <c r="H321" s="240">
        <v>1</v>
      </c>
      <c r="I321" s="241"/>
      <c r="J321" s="242">
        <f>ROUND(I321*H321,2)</f>
        <v>0</v>
      </c>
      <c r="K321" s="243"/>
      <c r="L321" s="39"/>
      <c r="M321" s="244" t="s">
        <v>1</v>
      </c>
      <c r="N321" s="245" t="s">
        <v>40</v>
      </c>
      <c r="O321" s="71"/>
      <c r="P321" s="199">
        <f>O321*H321</f>
        <v>0</v>
      </c>
      <c r="Q321" s="199">
        <v>0</v>
      </c>
      <c r="R321" s="199">
        <f>Q321*H321</f>
        <v>0</v>
      </c>
      <c r="S321" s="199">
        <v>0</v>
      </c>
      <c r="T321" s="200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01" t="s">
        <v>136</v>
      </c>
      <c r="AT321" s="201" t="s">
        <v>214</v>
      </c>
      <c r="AU321" s="201" t="s">
        <v>85</v>
      </c>
      <c r="AY321" s="17" t="s">
        <v>130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17" t="s">
        <v>83</v>
      </c>
      <c r="BK321" s="202">
        <f>ROUND(I321*H321,2)</f>
        <v>0</v>
      </c>
      <c r="BL321" s="17" t="s">
        <v>136</v>
      </c>
      <c r="BM321" s="201" t="s">
        <v>1523</v>
      </c>
    </row>
    <row r="322" spans="1:65" s="14" customFormat="1" ht="11.25">
      <c r="B322" s="214"/>
      <c r="C322" s="215"/>
      <c r="D322" s="205" t="s">
        <v>167</v>
      </c>
      <c r="E322" s="216" t="s">
        <v>1</v>
      </c>
      <c r="F322" s="217" t="s">
        <v>83</v>
      </c>
      <c r="G322" s="215"/>
      <c r="H322" s="218">
        <v>1</v>
      </c>
      <c r="I322" s="219"/>
      <c r="J322" s="215"/>
      <c r="K322" s="215"/>
      <c r="L322" s="220"/>
      <c r="M322" s="251"/>
      <c r="N322" s="252"/>
      <c r="O322" s="252"/>
      <c r="P322" s="252"/>
      <c r="Q322" s="252"/>
      <c r="R322" s="252"/>
      <c r="S322" s="252"/>
      <c r="T322" s="253"/>
      <c r="AT322" s="224" t="s">
        <v>167</v>
      </c>
      <c r="AU322" s="224" t="s">
        <v>85</v>
      </c>
      <c r="AV322" s="14" t="s">
        <v>85</v>
      </c>
      <c r="AW322" s="14" t="s">
        <v>32</v>
      </c>
      <c r="AX322" s="14" t="s">
        <v>83</v>
      </c>
      <c r="AY322" s="224" t="s">
        <v>130</v>
      </c>
    </row>
    <row r="323" spans="1:65" s="2" customFormat="1" ht="6.95" customHeight="1">
      <c r="A323" s="34"/>
      <c r="B323" s="54"/>
      <c r="C323" s="55"/>
      <c r="D323" s="55"/>
      <c r="E323" s="55"/>
      <c r="F323" s="55"/>
      <c r="G323" s="55"/>
      <c r="H323" s="55"/>
      <c r="I323" s="55"/>
      <c r="J323" s="55"/>
      <c r="K323" s="55"/>
      <c r="L323" s="39"/>
      <c r="M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</row>
  </sheetData>
  <sheetProtection algorithmName="SHA-512" hashValue="EcloYYMa8r3ZmdAOPV+p0oXfPmCEdF33kXBWh9L/Vb+pDT0DZXP8mdFJnZ+6Io+Pmd1hjTTThrv55v1HNrLJzg==" saltValue="S6o1cbSOcfLjnNsfaW27d4vbPYgppfn8Jlqw7yPEhGmgbohGJxrsrdw9qFNpdVFkApTzfOOjz/PLjZhnICkjzA==" spinCount="100000" sheet="1" objects="1" scenarios="1" formatColumns="0" formatRows="0" autoFilter="0"/>
  <autoFilter ref="C126:K322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1524</v>
      </c>
      <c r="H4" s="20"/>
    </row>
    <row r="5" spans="1:8" s="1" customFormat="1" ht="12" customHeight="1">
      <c r="B5" s="20"/>
      <c r="C5" s="254" t="s">
        <v>13</v>
      </c>
      <c r="D5" s="315" t="s">
        <v>14</v>
      </c>
      <c r="E5" s="308"/>
      <c r="F5" s="308"/>
      <c r="H5" s="20"/>
    </row>
    <row r="6" spans="1:8" s="1" customFormat="1" ht="36.950000000000003" customHeight="1">
      <c r="B6" s="20"/>
      <c r="C6" s="255" t="s">
        <v>16</v>
      </c>
      <c r="D6" s="319" t="s">
        <v>17</v>
      </c>
      <c r="E6" s="308"/>
      <c r="F6" s="308"/>
      <c r="H6" s="20"/>
    </row>
    <row r="7" spans="1:8" s="1" customFormat="1" ht="16.5" customHeight="1">
      <c r="B7" s="20"/>
      <c r="C7" s="113" t="s">
        <v>22</v>
      </c>
      <c r="D7" s="115" t="str">
        <f>'Rekapitulace stavby'!AN8</f>
        <v>11. 3. 2021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0"/>
      <c r="B9" s="256"/>
      <c r="C9" s="257" t="s">
        <v>56</v>
      </c>
      <c r="D9" s="258" t="s">
        <v>57</v>
      </c>
      <c r="E9" s="258" t="s">
        <v>116</v>
      </c>
      <c r="F9" s="259" t="s">
        <v>1525</v>
      </c>
      <c r="G9" s="160"/>
      <c r="H9" s="256"/>
    </row>
    <row r="10" spans="1:8" s="2" customFormat="1" ht="26.45" customHeight="1">
      <c r="A10" s="34"/>
      <c r="B10" s="39"/>
      <c r="C10" s="260" t="s">
        <v>1526</v>
      </c>
      <c r="D10" s="260" t="s">
        <v>81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1" t="s">
        <v>101</v>
      </c>
      <c r="D11" s="262" t="s">
        <v>101</v>
      </c>
      <c r="E11" s="263" t="s">
        <v>102</v>
      </c>
      <c r="F11" s="264">
        <v>200</v>
      </c>
      <c r="G11" s="34"/>
      <c r="H11" s="39"/>
    </row>
    <row r="12" spans="1:8" s="2" customFormat="1" ht="16.899999999999999" customHeight="1">
      <c r="A12" s="34"/>
      <c r="B12" s="39"/>
      <c r="C12" s="265" t="s">
        <v>101</v>
      </c>
      <c r="D12" s="265" t="s">
        <v>103</v>
      </c>
      <c r="E12" s="17" t="s">
        <v>1</v>
      </c>
      <c r="F12" s="266">
        <v>200</v>
      </c>
      <c r="G12" s="34"/>
      <c r="H12" s="39"/>
    </row>
    <row r="13" spans="1:8" s="2" customFormat="1" ht="16.899999999999999" customHeight="1">
      <c r="A13" s="34"/>
      <c r="B13" s="39"/>
      <c r="C13" s="267" t="s">
        <v>1527</v>
      </c>
      <c r="D13" s="34"/>
      <c r="E13" s="34"/>
      <c r="F13" s="34"/>
      <c r="G13" s="34"/>
      <c r="H13" s="39"/>
    </row>
    <row r="14" spans="1:8" s="2" customFormat="1" ht="16.899999999999999" customHeight="1">
      <c r="A14" s="34"/>
      <c r="B14" s="39"/>
      <c r="C14" s="265" t="s">
        <v>215</v>
      </c>
      <c r="D14" s="265" t="s">
        <v>216</v>
      </c>
      <c r="E14" s="17" t="s">
        <v>102</v>
      </c>
      <c r="F14" s="266">
        <v>200</v>
      </c>
      <c r="G14" s="34"/>
      <c r="H14" s="39"/>
    </row>
    <row r="15" spans="1:8" s="2" customFormat="1" ht="16.899999999999999" customHeight="1">
      <c r="A15" s="34"/>
      <c r="B15" s="39"/>
      <c r="C15" s="265" t="s">
        <v>219</v>
      </c>
      <c r="D15" s="265" t="s">
        <v>220</v>
      </c>
      <c r="E15" s="17" t="s">
        <v>102</v>
      </c>
      <c r="F15" s="266">
        <v>200</v>
      </c>
      <c r="G15" s="34"/>
      <c r="H15" s="39"/>
    </row>
    <row r="16" spans="1:8" s="2" customFormat="1" ht="26.45" customHeight="1">
      <c r="A16" s="34"/>
      <c r="B16" s="39"/>
      <c r="C16" s="260" t="s">
        <v>1528</v>
      </c>
      <c r="D16" s="260" t="s">
        <v>87</v>
      </c>
      <c r="E16" s="34"/>
      <c r="F16" s="34"/>
      <c r="G16" s="34"/>
      <c r="H16" s="39"/>
    </row>
    <row r="17" spans="1:8" s="2" customFormat="1" ht="16.899999999999999" customHeight="1">
      <c r="A17" s="34"/>
      <c r="B17" s="39"/>
      <c r="C17" s="261" t="s">
        <v>226</v>
      </c>
      <c r="D17" s="262" t="s">
        <v>226</v>
      </c>
      <c r="E17" s="263" t="s">
        <v>227</v>
      </c>
      <c r="F17" s="264">
        <v>642.5</v>
      </c>
      <c r="G17" s="34"/>
      <c r="H17" s="39"/>
    </row>
    <row r="18" spans="1:8" s="2" customFormat="1" ht="16.899999999999999" customHeight="1">
      <c r="A18" s="34"/>
      <c r="B18" s="39"/>
      <c r="C18" s="265" t="s">
        <v>1</v>
      </c>
      <c r="D18" s="265" t="s">
        <v>600</v>
      </c>
      <c r="E18" s="17" t="s">
        <v>1</v>
      </c>
      <c r="F18" s="266">
        <v>0</v>
      </c>
      <c r="G18" s="34"/>
      <c r="H18" s="39"/>
    </row>
    <row r="19" spans="1:8" s="2" customFormat="1" ht="16.899999999999999" customHeight="1">
      <c r="A19" s="34"/>
      <c r="B19" s="39"/>
      <c r="C19" s="265" t="s">
        <v>226</v>
      </c>
      <c r="D19" s="265" t="s">
        <v>228</v>
      </c>
      <c r="E19" s="17" t="s">
        <v>1</v>
      </c>
      <c r="F19" s="266">
        <v>642.5</v>
      </c>
      <c r="G19" s="34"/>
      <c r="H19" s="39"/>
    </row>
    <row r="20" spans="1:8" s="2" customFormat="1" ht="16.899999999999999" customHeight="1">
      <c r="A20" s="34"/>
      <c r="B20" s="39"/>
      <c r="C20" s="267" t="s">
        <v>1527</v>
      </c>
      <c r="D20" s="34"/>
      <c r="E20" s="34"/>
      <c r="F20" s="34"/>
      <c r="G20" s="34"/>
      <c r="H20" s="39"/>
    </row>
    <row r="21" spans="1:8" s="2" customFormat="1" ht="22.5">
      <c r="A21" s="34"/>
      <c r="B21" s="39"/>
      <c r="C21" s="265" t="s">
        <v>597</v>
      </c>
      <c r="D21" s="265" t="s">
        <v>598</v>
      </c>
      <c r="E21" s="17" t="s">
        <v>227</v>
      </c>
      <c r="F21" s="266">
        <v>642.5</v>
      </c>
      <c r="G21" s="34"/>
      <c r="H21" s="39"/>
    </row>
    <row r="22" spans="1:8" s="2" customFormat="1" ht="16.899999999999999" customHeight="1">
      <c r="A22" s="34"/>
      <c r="B22" s="39"/>
      <c r="C22" s="265" t="s">
        <v>357</v>
      </c>
      <c r="D22" s="265" t="s">
        <v>358</v>
      </c>
      <c r="E22" s="17" t="s">
        <v>245</v>
      </c>
      <c r="F22" s="266">
        <v>786.15099999999995</v>
      </c>
      <c r="G22" s="34"/>
      <c r="H22" s="39"/>
    </row>
    <row r="23" spans="1:8" s="2" customFormat="1" ht="16.899999999999999" customHeight="1">
      <c r="A23" s="34"/>
      <c r="B23" s="39"/>
      <c r="C23" s="265" t="s">
        <v>455</v>
      </c>
      <c r="D23" s="265" t="s">
        <v>456</v>
      </c>
      <c r="E23" s="17" t="s">
        <v>227</v>
      </c>
      <c r="F23" s="266">
        <v>1052.5</v>
      </c>
      <c r="G23" s="34"/>
      <c r="H23" s="39"/>
    </row>
    <row r="24" spans="1:8" s="2" customFormat="1" ht="16.899999999999999" customHeight="1">
      <c r="A24" s="34"/>
      <c r="B24" s="39"/>
      <c r="C24" s="265" t="s">
        <v>547</v>
      </c>
      <c r="D24" s="265" t="s">
        <v>548</v>
      </c>
      <c r="E24" s="17" t="s">
        <v>227</v>
      </c>
      <c r="F24" s="266">
        <v>1420.4949999999999</v>
      </c>
      <c r="G24" s="34"/>
      <c r="H24" s="39"/>
    </row>
    <row r="25" spans="1:8" s="2" customFormat="1" ht="16.899999999999999" customHeight="1">
      <c r="A25" s="34"/>
      <c r="B25" s="39"/>
      <c r="C25" s="265" t="s">
        <v>568</v>
      </c>
      <c r="D25" s="265" t="s">
        <v>569</v>
      </c>
      <c r="E25" s="17" t="s">
        <v>227</v>
      </c>
      <c r="F25" s="266">
        <v>1541.5</v>
      </c>
      <c r="G25" s="34"/>
      <c r="H25" s="39"/>
    </row>
    <row r="26" spans="1:8" s="2" customFormat="1" ht="16.899999999999999" customHeight="1">
      <c r="A26" s="34"/>
      <c r="B26" s="39"/>
      <c r="C26" s="265" t="s">
        <v>578</v>
      </c>
      <c r="D26" s="265" t="s">
        <v>579</v>
      </c>
      <c r="E26" s="17" t="s">
        <v>227</v>
      </c>
      <c r="F26" s="266">
        <v>1132.96</v>
      </c>
      <c r="G26" s="34"/>
      <c r="H26" s="39"/>
    </row>
    <row r="27" spans="1:8" s="2" customFormat="1" ht="16.899999999999999" customHeight="1">
      <c r="A27" s="34"/>
      <c r="B27" s="39"/>
      <c r="C27" s="265" t="s">
        <v>585</v>
      </c>
      <c r="D27" s="265" t="s">
        <v>586</v>
      </c>
      <c r="E27" s="17" t="s">
        <v>227</v>
      </c>
      <c r="F27" s="266">
        <v>642.5</v>
      </c>
      <c r="G27" s="34"/>
      <c r="H27" s="39"/>
    </row>
    <row r="28" spans="1:8" s="2" customFormat="1" ht="16.899999999999999" customHeight="1">
      <c r="A28" s="34"/>
      <c r="B28" s="39"/>
      <c r="C28" s="265" t="s">
        <v>589</v>
      </c>
      <c r="D28" s="265" t="s">
        <v>590</v>
      </c>
      <c r="E28" s="17" t="s">
        <v>227</v>
      </c>
      <c r="F28" s="266">
        <v>642.5</v>
      </c>
      <c r="G28" s="34"/>
      <c r="H28" s="39"/>
    </row>
    <row r="29" spans="1:8" s="2" customFormat="1" ht="16.899999999999999" customHeight="1">
      <c r="A29" s="34"/>
      <c r="B29" s="39"/>
      <c r="C29" s="265" t="s">
        <v>593</v>
      </c>
      <c r="D29" s="265" t="s">
        <v>594</v>
      </c>
      <c r="E29" s="17" t="s">
        <v>227</v>
      </c>
      <c r="F29" s="266">
        <v>642.5</v>
      </c>
      <c r="G29" s="34"/>
      <c r="H29" s="39"/>
    </row>
    <row r="30" spans="1:8" s="2" customFormat="1" ht="16.899999999999999" customHeight="1">
      <c r="A30" s="34"/>
      <c r="B30" s="39"/>
      <c r="C30" s="265" t="s">
        <v>769</v>
      </c>
      <c r="D30" s="265" t="s">
        <v>770</v>
      </c>
      <c r="E30" s="17" t="s">
        <v>227</v>
      </c>
      <c r="F30" s="266">
        <v>1052.5</v>
      </c>
      <c r="G30" s="34"/>
      <c r="H30" s="39"/>
    </row>
    <row r="31" spans="1:8" s="2" customFormat="1" ht="16.899999999999999" customHeight="1">
      <c r="A31" s="34"/>
      <c r="B31" s="39"/>
      <c r="C31" s="261" t="s">
        <v>229</v>
      </c>
      <c r="D31" s="262" t="s">
        <v>229</v>
      </c>
      <c r="E31" s="263" t="s">
        <v>102</v>
      </c>
      <c r="F31" s="264">
        <v>257.2</v>
      </c>
      <c r="G31" s="34"/>
      <c r="H31" s="39"/>
    </row>
    <row r="32" spans="1:8" s="2" customFormat="1" ht="16.899999999999999" customHeight="1">
      <c r="A32" s="34"/>
      <c r="B32" s="39"/>
      <c r="C32" s="265" t="s">
        <v>1</v>
      </c>
      <c r="D32" s="265" t="s">
        <v>303</v>
      </c>
      <c r="E32" s="17" t="s">
        <v>1</v>
      </c>
      <c r="F32" s="266">
        <v>0</v>
      </c>
      <c r="G32" s="34"/>
      <c r="H32" s="39"/>
    </row>
    <row r="33" spans="1:8" s="2" customFormat="1" ht="16.899999999999999" customHeight="1">
      <c r="A33" s="34"/>
      <c r="B33" s="39"/>
      <c r="C33" s="265" t="s">
        <v>1</v>
      </c>
      <c r="D33" s="265" t="s">
        <v>609</v>
      </c>
      <c r="E33" s="17" t="s">
        <v>1</v>
      </c>
      <c r="F33" s="266">
        <v>0</v>
      </c>
      <c r="G33" s="34"/>
      <c r="H33" s="39"/>
    </row>
    <row r="34" spans="1:8" s="2" customFormat="1" ht="22.5">
      <c r="A34" s="34"/>
      <c r="B34" s="39"/>
      <c r="C34" s="265" t="s">
        <v>229</v>
      </c>
      <c r="D34" s="265" t="s">
        <v>757</v>
      </c>
      <c r="E34" s="17" t="s">
        <v>1</v>
      </c>
      <c r="F34" s="266">
        <v>257.2</v>
      </c>
      <c r="G34" s="34"/>
      <c r="H34" s="39"/>
    </row>
    <row r="35" spans="1:8" s="2" customFormat="1" ht="16.899999999999999" customHeight="1">
      <c r="A35" s="34"/>
      <c r="B35" s="39"/>
      <c r="C35" s="267" t="s">
        <v>1527</v>
      </c>
      <c r="D35" s="34"/>
      <c r="E35" s="34"/>
      <c r="F35" s="34"/>
      <c r="G35" s="34"/>
      <c r="H35" s="39"/>
    </row>
    <row r="36" spans="1:8" s="2" customFormat="1" ht="16.899999999999999" customHeight="1">
      <c r="A36" s="34"/>
      <c r="B36" s="39"/>
      <c r="C36" s="265" t="s">
        <v>754</v>
      </c>
      <c r="D36" s="265" t="s">
        <v>755</v>
      </c>
      <c r="E36" s="17" t="s">
        <v>165</v>
      </c>
      <c r="F36" s="266">
        <v>257.2</v>
      </c>
      <c r="G36" s="34"/>
      <c r="H36" s="39"/>
    </row>
    <row r="37" spans="1:8" s="2" customFormat="1" ht="16.899999999999999" customHeight="1">
      <c r="A37" s="34"/>
      <c r="B37" s="39"/>
      <c r="C37" s="265" t="s">
        <v>357</v>
      </c>
      <c r="D37" s="265" t="s">
        <v>358</v>
      </c>
      <c r="E37" s="17" t="s">
        <v>245</v>
      </c>
      <c r="F37" s="266">
        <v>786.15099999999995</v>
      </c>
      <c r="G37" s="34"/>
      <c r="H37" s="39"/>
    </row>
    <row r="38" spans="1:8" s="2" customFormat="1" ht="16.899999999999999" customHeight="1">
      <c r="A38" s="34"/>
      <c r="B38" s="39"/>
      <c r="C38" s="265" t="s">
        <v>578</v>
      </c>
      <c r="D38" s="265" t="s">
        <v>579</v>
      </c>
      <c r="E38" s="17" t="s">
        <v>227</v>
      </c>
      <c r="F38" s="266">
        <v>1132.96</v>
      </c>
      <c r="G38" s="34"/>
      <c r="H38" s="39"/>
    </row>
    <row r="39" spans="1:8" s="2" customFormat="1" ht="16.899999999999999" customHeight="1">
      <c r="A39" s="34"/>
      <c r="B39" s="39"/>
      <c r="C39" s="265" t="s">
        <v>727</v>
      </c>
      <c r="D39" s="265" t="s">
        <v>728</v>
      </c>
      <c r="E39" s="17" t="s">
        <v>102</v>
      </c>
      <c r="F39" s="266">
        <v>209.9</v>
      </c>
      <c r="G39" s="34"/>
      <c r="H39" s="39"/>
    </row>
    <row r="40" spans="1:8" s="2" customFormat="1" ht="16.899999999999999" customHeight="1">
      <c r="A40" s="34"/>
      <c r="B40" s="39"/>
      <c r="C40" s="265" t="s">
        <v>739</v>
      </c>
      <c r="D40" s="265" t="s">
        <v>740</v>
      </c>
      <c r="E40" s="17" t="s">
        <v>102</v>
      </c>
      <c r="F40" s="266">
        <v>440.9</v>
      </c>
      <c r="G40" s="34"/>
      <c r="H40" s="39"/>
    </row>
    <row r="41" spans="1:8" s="2" customFormat="1" ht="16.899999999999999" customHeight="1">
      <c r="A41" s="34"/>
      <c r="B41" s="39"/>
      <c r="C41" s="261" t="s">
        <v>231</v>
      </c>
      <c r="D41" s="262" t="s">
        <v>231</v>
      </c>
      <c r="E41" s="263" t="s">
        <v>102</v>
      </c>
      <c r="F41" s="264">
        <v>172.7</v>
      </c>
      <c r="G41" s="34"/>
      <c r="H41" s="39"/>
    </row>
    <row r="42" spans="1:8" s="2" customFormat="1" ht="16.899999999999999" customHeight="1">
      <c r="A42" s="34"/>
      <c r="B42" s="39"/>
      <c r="C42" s="265" t="s">
        <v>1</v>
      </c>
      <c r="D42" s="265" t="s">
        <v>303</v>
      </c>
      <c r="E42" s="17" t="s">
        <v>1</v>
      </c>
      <c r="F42" s="266">
        <v>0</v>
      </c>
      <c r="G42" s="34"/>
      <c r="H42" s="39"/>
    </row>
    <row r="43" spans="1:8" s="2" customFormat="1" ht="16.899999999999999" customHeight="1">
      <c r="A43" s="34"/>
      <c r="B43" s="39"/>
      <c r="C43" s="265" t="s">
        <v>1</v>
      </c>
      <c r="D43" s="265" t="s">
        <v>609</v>
      </c>
      <c r="E43" s="17" t="s">
        <v>1</v>
      </c>
      <c r="F43" s="266">
        <v>0</v>
      </c>
      <c r="G43" s="34"/>
      <c r="H43" s="39"/>
    </row>
    <row r="44" spans="1:8" s="2" customFormat="1" ht="16.899999999999999" customHeight="1">
      <c r="A44" s="34"/>
      <c r="B44" s="39"/>
      <c r="C44" s="265" t="s">
        <v>231</v>
      </c>
      <c r="D44" s="265" t="s">
        <v>751</v>
      </c>
      <c r="E44" s="17" t="s">
        <v>1</v>
      </c>
      <c r="F44" s="266">
        <v>172.7</v>
      </c>
      <c r="G44" s="34"/>
      <c r="H44" s="39"/>
    </row>
    <row r="45" spans="1:8" s="2" customFormat="1" ht="16.899999999999999" customHeight="1">
      <c r="A45" s="34"/>
      <c r="B45" s="39"/>
      <c r="C45" s="267" t="s">
        <v>1527</v>
      </c>
      <c r="D45" s="34"/>
      <c r="E45" s="34"/>
      <c r="F45" s="34"/>
      <c r="G45" s="34"/>
      <c r="H45" s="39"/>
    </row>
    <row r="46" spans="1:8" s="2" customFormat="1" ht="16.899999999999999" customHeight="1">
      <c r="A46" s="34"/>
      <c r="B46" s="39"/>
      <c r="C46" s="265" t="s">
        <v>748</v>
      </c>
      <c r="D46" s="265" t="s">
        <v>749</v>
      </c>
      <c r="E46" s="17" t="s">
        <v>165</v>
      </c>
      <c r="F46" s="266">
        <v>172.7</v>
      </c>
      <c r="G46" s="34"/>
      <c r="H46" s="39"/>
    </row>
    <row r="47" spans="1:8" s="2" customFormat="1" ht="16.899999999999999" customHeight="1">
      <c r="A47" s="34"/>
      <c r="B47" s="39"/>
      <c r="C47" s="265" t="s">
        <v>357</v>
      </c>
      <c r="D47" s="265" t="s">
        <v>358</v>
      </c>
      <c r="E47" s="17" t="s">
        <v>245</v>
      </c>
      <c r="F47" s="266">
        <v>786.15099999999995</v>
      </c>
      <c r="G47" s="34"/>
      <c r="H47" s="39"/>
    </row>
    <row r="48" spans="1:8" s="2" customFormat="1" ht="16.899999999999999" customHeight="1">
      <c r="A48" s="34"/>
      <c r="B48" s="39"/>
      <c r="C48" s="265" t="s">
        <v>739</v>
      </c>
      <c r="D48" s="265" t="s">
        <v>740</v>
      </c>
      <c r="E48" s="17" t="s">
        <v>102</v>
      </c>
      <c r="F48" s="266">
        <v>440.9</v>
      </c>
      <c r="G48" s="34"/>
      <c r="H48" s="39"/>
    </row>
    <row r="49" spans="1:8" s="2" customFormat="1" ht="16.899999999999999" customHeight="1">
      <c r="A49" s="34"/>
      <c r="B49" s="39"/>
      <c r="C49" s="261" t="s">
        <v>233</v>
      </c>
      <c r="D49" s="262" t="s">
        <v>233</v>
      </c>
      <c r="E49" s="263" t="s">
        <v>102</v>
      </c>
      <c r="F49" s="264">
        <v>159.03</v>
      </c>
      <c r="G49" s="34"/>
      <c r="H49" s="39"/>
    </row>
    <row r="50" spans="1:8" s="2" customFormat="1" ht="16.899999999999999" customHeight="1">
      <c r="A50" s="34"/>
      <c r="B50" s="39"/>
      <c r="C50" s="265" t="s">
        <v>1</v>
      </c>
      <c r="D50" s="265" t="s">
        <v>372</v>
      </c>
      <c r="E50" s="17" t="s">
        <v>1</v>
      </c>
      <c r="F50" s="266">
        <v>0</v>
      </c>
      <c r="G50" s="34"/>
      <c r="H50" s="39"/>
    </row>
    <row r="51" spans="1:8" s="2" customFormat="1" ht="16.899999999999999" customHeight="1">
      <c r="A51" s="34"/>
      <c r="B51" s="39"/>
      <c r="C51" s="265" t="s">
        <v>233</v>
      </c>
      <c r="D51" s="265" t="s">
        <v>545</v>
      </c>
      <c r="E51" s="17" t="s">
        <v>1</v>
      </c>
      <c r="F51" s="266">
        <v>159.03</v>
      </c>
      <c r="G51" s="34"/>
      <c r="H51" s="39"/>
    </row>
    <row r="52" spans="1:8" s="2" customFormat="1" ht="16.899999999999999" customHeight="1">
      <c r="A52" s="34"/>
      <c r="B52" s="39"/>
      <c r="C52" s="267" t="s">
        <v>1527</v>
      </c>
      <c r="D52" s="34"/>
      <c r="E52" s="34"/>
      <c r="F52" s="34"/>
      <c r="G52" s="34"/>
      <c r="H52" s="39"/>
    </row>
    <row r="53" spans="1:8" s="2" customFormat="1" ht="16.899999999999999" customHeight="1">
      <c r="A53" s="34"/>
      <c r="B53" s="39"/>
      <c r="C53" s="265" t="s">
        <v>542</v>
      </c>
      <c r="D53" s="265" t="s">
        <v>543</v>
      </c>
      <c r="E53" s="17" t="s">
        <v>102</v>
      </c>
      <c r="F53" s="266">
        <v>159.03</v>
      </c>
      <c r="G53" s="34"/>
      <c r="H53" s="39"/>
    </row>
    <row r="54" spans="1:8" s="2" customFormat="1" ht="16.899999999999999" customHeight="1">
      <c r="A54" s="34"/>
      <c r="B54" s="39"/>
      <c r="C54" s="265" t="s">
        <v>369</v>
      </c>
      <c r="D54" s="265" t="s">
        <v>370</v>
      </c>
      <c r="E54" s="17" t="s">
        <v>245</v>
      </c>
      <c r="F54" s="266">
        <v>55.899000000000001</v>
      </c>
      <c r="G54" s="34"/>
      <c r="H54" s="39"/>
    </row>
    <row r="55" spans="1:8" s="2" customFormat="1" ht="16.899999999999999" customHeight="1">
      <c r="A55" s="34"/>
      <c r="B55" s="39"/>
      <c r="C55" s="265" t="s">
        <v>547</v>
      </c>
      <c r="D55" s="265" t="s">
        <v>548</v>
      </c>
      <c r="E55" s="17" t="s">
        <v>227</v>
      </c>
      <c r="F55" s="266">
        <v>1420.4949999999999</v>
      </c>
      <c r="G55" s="34"/>
      <c r="H55" s="39"/>
    </row>
    <row r="56" spans="1:8" s="2" customFormat="1" ht="16.899999999999999" customHeight="1">
      <c r="A56" s="34"/>
      <c r="B56" s="39"/>
      <c r="C56" s="265" t="s">
        <v>562</v>
      </c>
      <c r="D56" s="265" t="s">
        <v>563</v>
      </c>
      <c r="E56" s="17" t="s">
        <v>245</v>
      </c>
      <c r="F56" s="266">
        <v>2.3849999999999998</v>
      </c>
      <c r="G56" s="34"/>
      <c r="H56" s="39"/>
    </row>
    <row r="57" spans="1:8" s="2" customFormat="1" ht="16.899999999999999" customHeight="1">
      <c r="A57" s="34"/>
      <c r="B57" s="39"/>
      <c r="C57" s="261" t="s">
        <v>235</v>
      </c>
      <c r="D57" s="262" t="s">
        <v>235</v>
      </c>
      <c r="E57" s="263" t="s">
        <v>227</v>
      </c>
      <c r="F57" s="264">
        <v>535.5</v>
      </c>
      <c r="G57" s="34"/>
      <c r="H57" s="39"/>
    </row>
    <row r="58" spans="1:8" s="2" customFormat="1" ht="16.899999999999999" customHeight="1">
      <c r="A58" s="34"/>
      <c r="B58" s="39"/>
      <c r="C58" s="265" t="s">
        <v>1</v>
      </c>
      <c r="D58" s="265" t="s">
        <v>339</v>
      </c>
      <c r="E58" s="17" t="s">
        <v>1</v>
      </c>
      <c r="F58" s="266">
        <v>0</v>
      </c>
      <c r="G58" s="34"/>
      <c r="H58" s="39"/>
    </row>
    <row r="59" spans="1:8" s="2" customFormat="1" ht="16.899999999999999" customHeight="1">
      <c r="A59" s="34"/>
      <c r="B59" s="39"/>
      <c r="C59" s="265" t="s">
        <v>235</v>
      </c>
      <c r="D59" s="265" t="s">
        <v>236</v>
      </c>
      <c r="E59" s="17" t="s">
        <v>1</v>
      </c>
      <c r="F59" s="266">
        <v>535.5</v>
      </c>
      <c r="G59" s="34"/>
      <c r="H59" s="39"/>
    </row>
    <row r="60" spans="1:8" s="2" customFormat="1" ht="16.899999999999999" customHeight="1">
      <c r="A60" s="34"/>
      <c r="B60" s="39"/>
      <c r="C60" s="267" t="s">
        <v>1527</v>
      </c>
      <c r="D60" s="34"/>
      <c r="E60" s="34"/>
      <c r="F60" s="34"/>
      <c r="G60" s="34"/>
      <c r="H60" s="39"/>
    </row>
    <row r="61" spans="1:8" s="2" customFormat="1" ht="16.899999999999999" customHeight="1">
      <c r="A61" s="34"/>
      <c r="B61" s="39"/>
      <c r="C61" s="265" t="s">
        <v>336</v>
      </c>
      <c r="D61" s="265" t="s">
        <v>337</v>
      </c>
      <c r="E61" s="17" t="s">
        <v>227</v>
      </c>
      <c r="F61" s="266">
        <v>535.5</v>
      </c>
      <c r="G61" s="34"/>
      <c r="H61" s="39"/>
    </row>
    <row r="62" spans="1:8" s="2" customFormat="1" ht="16.899999999999999" customHeight="1">
      <c r="A62" s="34"/>
      <c r="B62" s="39"/>
      <c r="C62" s="265" t="s">
        <v>321</v>
      </c>
      <c r="D62" s="265" t="s">
        <v>322</v>
      </c>
      <c r="E62" s="17" t="s">
        <v>227</v>
      </c>
      <c r="F62" s="266">
        <v>267.75</v>
      </c>
      <c r="G62" s="34"/>
      <c r="H62" s="39"/>
    </row>
    <row r="63" spans="1:8" s="2" customFormat="1" ht="16.899999999999999" customHeight="1">
      <c r="A63" s="34"/>
      <c r="B63" s="39"/>
      <c r="C63" s="265" t="s">
        <v>327</v>
      </c>
      <c r="D63" s="265" t="s">
        <v>328</v>
      </c>
      <c r="E63" s="17" t="s">
        <v>227</v>
      </c>
      <c r="F63" s="266">
        <v>267.75</v>
      </c>
      <c r="G63" s="34"/>
      <c r="H63" s="39"/>
    </row>
    <row r="64" spans="1:8" s="2" customFormat="1" ht="16.899999999999999" customHeight="1">
      <c r="A64" s="34"/>
      <c r="B64" s="39"/>
      <c r="C64" s="261" t="s">
        <v>237</v>
      </c>
      <c r="D64" s="262" t="s">
        <v>237</v>
      </c>
      <c r="E64" s="263" t="s">
        <v>102</v>
      </c>
      <c r="F64" s="264">
        <v>6.2</v>
      </c>
      <c r="G64" s="34"/>
      <c r="H64" s="39"/>
    </row>
    <row r="65" spans="1:8" s="2" customFormat="1" ht="16.899999999999999" customHeight="1">
      <c r="A65" s="34"/>
      <c r="B65" s="39"/>
      <c r="C65" s="265" t="s">
        <v>1</v>
      </c>
      <c r="D65" s="265" t="s">
        <v>839</v>
      </c>
      <c r="E65" s="17" t="s">
        <v>1</v>
      </c>
      <c r="F65" s="266">
        <v>0</v>
      </c>
      <c r="G65" s="34"/>
      <c r="H65" s="39"/>
    </row>
    <row r="66" spans="1:8" s="2" customFormat="1" ht="16.899999999999999" customHeight="1">
      <c r="A66" s="34"/>
      <c r="B66" s="39"/>
      <c r="C66" s="265" t="s">
        <v>1</v>
      </c>
      <c r="D66" s="265" t="s">
        <v>833</v>
      </c>
      <c r="E66" s="17" t="s">
        <v>1</v>
      </c>
      <c r="F66" s="266">
        <v>0</v>
      </c>
      <c r="G66" s="34"/>
      <c r="H66" s="39"/>
    </row>
    <row r="67" spans="1:8" s="2" customFormat="1" ht="16.899999999999999" customHeight="1">
      <c r="A67" s="34"/>
      <c r="B67" s="39"/>
      <c r="C67" s="265" t="s">
        <v>237</v>
      </c>
      <c r="D67" s="265" t="s">
        <v>840</v>
      </c>
      <c r="E67" s="17" t="s">
        <v>1</v>
      </c>
      <c r="F67" s="266">
        <v>6.2</v>
      </c>
      <c r="G67" s="34"/>
      <c r="H67" s="39"/>
    </row>
    <row r="68" spans="1:8" s="2" customFormat="1" ht="16.899999999999999" customHeight="1">
      <c r="A68" s="34"/>
      <c r="B68" s="39"/>
      <c r="C68" s="267" t="s">
        <v>1527</v>
      </c>
      <c r="D68" s="34"/>
      <c r="E68" s="34"/>
      <c r="F68" s="34"/>
      <c r="G68" s="34"/>
      <c r="H68" s="39"/>
    </row>
    <row r="69" spans="1:8" s="2" customFormat="1" ht="16.899999999999999" customHeight="1">
      <c r="A69" s="34"/>
      <c r="B69" s="39"/>
      <c r="C69" s="265" t="s">
        <v>836</v>
      </c>
      <c r="D69" s="265" t="s">
        <v>837</v>
      </c>
      <c r="E69" s="17" t="s">
        <v>102</v>
      </c>
      <c r="F69" s="266">
        <v>6.2</v>
      </c>
      <c r="G69" s="34"/>
      <c r="H69" s="39"/>
    </row>
    <row r="70" spans="1:8" s="2" customFormat="1" ht="16.899999999999999" customHeight="1">
      <c r="A70" s="34"/>
      <c r="B70" s="39"/>
      <c r="C70" s="265" t="s">
        <v>822</v>
      </c>
      <c r="D70" s="265" t="s">
        <v>823</v>
      </c>
      <c r="E70" s="17" t="s">
        <v>102</v>
      </c>
      <c r="F70" s="266">
        <v>12.4</v>
      </c>
      <c r="G70" s="34"/>
      <c r="H70" s="39"/>
    </row>
    <row r="71" spans="1:8" s="2" customFormat="1" ht="16.899999999999999" customHeight="1">
      <c r="A71" s="34"/>
      <c r="B71" s="39"/>
      <c r="C71" s="265" t="s">
        <v>829</v>
      </c>
      <c r="D71" s="265" t="s">
        <v>830</v>
      </c>
      <c r="E71" s="17" t="s">
        <v>102</v>
      </c>
      <c r="F71" s="266">
        <v>6.82</v>
      </c>
      <c r="G71" s="34"/>
      <c r="H71" s="39"/>
    </row>
    <row r="72" spans="1:8" s="2" customFormat="1" ht="16.899999999999999" customHeight="1">
      <c r="A72" s="34"/>
      <c r="B72" s="39"/>
      <c r="C72" s="261" t="s">
        <v>239</v>
      </c>
      <c r="D72" s="262" t="s">
        <v>239</v>
      </c>
      <c r="E72" s="263" t="s">
        <v>165</v>
      </c>
      <c r="F72" s="264">
        <v>190</v>
      </c>
      <c r="G72" s="34"/>
      <c r="H72" s="39"/>
    </row>
    <row r="73" spans="1:8" s="2" customFormat="1" ht="16.899999999999999" customHeight="1">
      <c r="A73" s="34"/>
      <c r="B73" s="39"/>
      <c r="C73" s="265" t="s">
        <v>1</v>
      </c>
      <c r="D73" s="265" t="s">
        <v>360</v>
      </c>
      <c r="E73" s="17" t="s">
        <v>1</v>
      </c>
      <c r="F73" s="266">
        <v>0</v>
      </c>
      <c r="G73" s="34"/>
      <c r="H73" s="39"/>
    </row>
    <row r="74" spans="1:8" s="2" customFormat="1" ht="16.899999999999999" customHeight="1">
      <c r="A74" s="34"/>
      <c r="B74" s="39"/>
      <c r="C74" s="265" t="s">
        <v>239</v>
      </c>
      <c r="D74" s="265" t="s">
        <v>490</v>
      </c>
      <c r="E74" s="17" t="s">
        <v>1</v>
      </c>
      <c r="F74" s="266">
        <v>190</v>
      </c>
      <c r="G74" s="34"/>
      <c r="H74" s="39"/>
    </row>
    <row r="75" spans="1:8" s="2" customFormat="1" ht="16.899999999999999" customHeight="1">
      <c r="A75" s="34"/>
      <c r="B75" s="39"/>
      <c r="C75" s="267" t="s">
        <v>1527</v>
      </c>
      <c r="D75" s="34"/>
      <c r="E75" s="34"/>
      <c r="F75" s="34"/>
      <c r="G75" s="34"/>
      <c r="H75" s="39"/>
    </row>
    <row r="76" spans="1:8" s="2" customFormat="1" ht="16.899999999999999" customHeight="1">
      <c r="A76" s="34"/>
      <c r="B76" s="39"/>
      <c r="C76" s="265" t="s">
        <v>487</v>
      </c>
      <c r="D76" s="265" t="s">
        <v>488</v>
      </c>
      <c r="E76" s="17" t="s">
        <v>165</v>
      </c>
      <c r="F76" s="266">
        <v>190</v>
      </c>
      <c r="G76" s="34"/>
      <c r="H76" s="39"/>
    </row>
    <row r="77" spans="1:8" s="2" customFormat="1" ht="22.5">
      <c r="A77" s="34"/>
      <c r="B77" s="39"/>
      <c r="C77" s="265" t="s">
        <v>460</v>
      </c>
      <c r="D77" s="265" t="s">
        <v>461</v>
      </c>
      <c r="E77" s="17" t="s">
        <v>165</v>
      </c>
      <c r="F77" s="266">
        <v>190</v>
      </c>
      <c r="G77" s="34"/>
      <c r="H77" s="39"/>
    </row>
    <row r="78" spans="1:8" s="2" customFormat="1" ht="16.899999999999999" customHeight="1">
      <c r="A78" s="34"/>
      <c r="B78" s="39"/>
      <c r="C78" s="265" t="s">
        <v>465</v>
      </c>
      <c r="D78" s="265" t="s">
        <v>466</v>
      </c>
      <c r="E78" s="17" t="s">
        <v>451</v>
      </c>
      <c r="F78" s="266">
        <v>8.61</v>
      </c>
      <c r="G78" s="34"/>
      <c r="H78" s="39"/>
    </row>
    <row r="79" spans="1:8" s="2" customFormat="1" ht="16.899999999999999" customHeight="1">
      <c r="A79" s="34"/>
      <c r="B79" s="39"/>
      <c r="C79" s="261" t="s">
        <v>242</v>
      </c>
      <c r="D79" s="262" t="s">
        <v>242</v>
      </c>
      <c r="E79" s="263" t="s">
        <v>102</v>
      </c>
      <c r="F79" s="264">
        <v>209.9</v>
      </c>
      <c r="G79" s="34"/>
      <c r="H79" s="39"/>
    </row>
    <row r="80" spans="1:8" s="2" customFormat="1" ht="16.899999999999999" customHeight="1">
      <c r="A80" s="34"/>
      <c r="B80" s="39"/>
      <c r="C80" s="265" t="s">
        <v>1</v>
      </c>
      <c r="D80" s="265" t="s">
        <v>730</v>
      </c>
      <c r="E80" s="17" t="s">
        <v>1</v>
      </c>
      <c r="F80" s="266">
        <v>0</v>
      </c>
      <c r="G80" s="34"/>
      <c r="H80" s="39"/>
    </row>
    <row r="81" spans="1:8" s="2" customFormat="1" ht="16.899999999999999" customHeight="1">
      <c r="A81" s="34"/>
      <c r="B81" s="39"/>
      <c r="C81" s="265" t="s">
        <v>1</v>
      </c>
      <c r="D81" s="265" t="s">
        <v>731</v>
      </c>
      <c r="E81" s="17" t="s">
        <v>1</v>
      </c>
      <c r="F81" s="266">
        <v>0</v>
      </c>
      <c r="G81" s="34"/>
      <c r="H81" s="39"/>
    </row>
    <row r="82" spans="1:8" s="2" customFormat="1" ht="16.899999999999999" customHeight="1">
      <c r="A82" s="34"/>
      <c r="B82" s="39"/>
      <c r="C82" s="265" t="s">
        <v>242</v>
      </c>
      <c r="D82" s="265" t="s">
        <v>732</v>
      </c>
      <c r="E82" s="17" t="s">
        <v>1</v>
      </c>
      <c r="F82" s="266">
        <v>209.9</v>
      </c>
      <c r="G82" s="34"/>
      <c r="H82" s="39"/>
    </row>
    <row r="83" spans="1:8" s="2" customFormat="1" ht="16.899999999999999" customHeight="1">
      <c r="A83" s="34"/>
      <c r="B83" s="39"/>
      <c r="C83" s="267" t="s">
        <v>1527</v>
      </c>
      <c r="D83" s="34"/>
      <c r="E83" s="34"/>
      <c r="F83" s="34"/>
      <c r="G83" s="34"/>
      <c r="H83" s="39"/>
    </row>
    <row r="84" spans="1:8" s="2" customFormat="1" ht="16.899999999999999" customHeight="1">
      <c r="A84" s="34"/>
      <c r="B84" s="39"/>
      <c r="C84" s="265" t="s">
        <v>727</v>
      </c>
      <c r="D84" s="265" t="s">
        <v>728</v>
      </c>
      <c r="E84" s="17" t="s">
        <v>102</v>
      </c>
      <c r="F84" s="266">
        <v>209.9</v>
      </c>
      <c r="G84" s="34"/>
      <c r="H84" s="39"/>
    </row>
    <row r="85" spans="1:8" s="2" customFormat="1" ht="16.899999999999999" customHeight="1">
      <c r="A85" s="34"/>
      <c r="B85" s="39"/>
      <c r="C85" s="265" t="s">
        <v>734</v>
      </c>
      <c r="D85" s="265" t="s">
        <v>735</v>
      </c>
      <c r="E85" s="17" t="s">
        <v>420</v>
      </c>
      <c r="F85" s="266">
        <v>4.1980000000000004</v>
      </c>
      <c r="G85" s="34"/>
      <c r="H85" s="39"/>
    </row>
    <row r="86" spans="1:8" s="2" customFormat="1" ht="16.899999999999999" customHeight="1">
      <c r="A86" s="34"/>
      <c r="B86" s="39"/>
      <c r="C86" s="261" t="s">
        <v>244</v>
      </c>
      <c r="D86" s="262" t="s">
        <v>244</v>
      </c>
      <c r="E86" s="263" t="s">
        <v>245</v>
      </c>
      <c r="F86" s="264">
        <v>2.3849999999999998</v>
      </c>
      <c r="G86" s="34"/>
      <c r="H86" s="39"/>
    </row>
    <row r="87" spans="1:8" s="2" customFormat="1" ht="16.899999999999999" customHeight="1">
      <c r="A87" s="34"/>
      <c r="B87" s="39"/>
      <c r="C87" s="265" t="s">
        <v>244</v>
      </c>
      <c r="D87" s="265" t="s">
        <v>565</v>
      </c>
      <c r="E87" s="17" t="s">
        <v>1</v>
      </c>
      <c r="F87" s="266">
        <v>2.3849999999999998</v>
      </c>
      <c r="G87" s="34"/>
      <c r="H87" s="39"/>
    </row>
    <row r="88" spans="1:8" s="2" customFormat="1" ht="16.899999999999999" customHeight="1">
      <c r="A88" s="34"/>
      <c r="B88" s="39"/>
      <c r="C88" s="267" t="s">
        <v>1527</v>
      </c>
      <c r="D88" s="34"/>
      <c r="E88" s="34"/>
      <c r="F88" s="34"/>
      <c r="G88" s="34"/>
      <c r="H88" s="39"/>
    </row>
    <row r="89" spans="1:8" s="2" customFormat="1" ht="16.899999999999999" customHeight="1">
      <c r="A89" s="34"/>
      <c r="B89" s="39"/>
      <c r="C89" s="265" t="s">
        <v>562</v>
      </c>
      <c r="D89" s="265" t="s">
        <v>563</v>
      </c>
      <c r="E89" s="17" t="s">
        <v>245</v>
      </c>
      <c r="F89" s="266">
        <v>2.3849999999999998</v>
      </c>
      <c r="G89" s="34"/>
      <c r="H89" s="39"/>
    </row>
    <row r="90" spans="1:8" s="2" customFormat="1" ht="16.899999999999999" customHeight="1">
      <c r="A90" s="34"/>
      <c r="B90" s="39"/>
      <c r="C90" s="265" t="s">
        <v>424</v>
      </c>
      <c r="D90" s="265" t="s">
        <v>425</v>
      </c>
      <c r="E90" s="17" t="s">
        <v>245</v>
      </c>
      <c r="F90" s="266">
        <v>53.514000000000003</v>
      </c>
      <c r="G90" s="34"/>
      <c r="H90" s="39"/>
    </row>
    <row r="91" spans="1:8" s="2" customFormat="1" ht="16.899999999999999" customHeight="1">
      <c r="A91" s="34"/>
      <c r="B91" s="39"/>
      <c r="C91" s="261" t="s">
        <v>247</v>
      </c>
      <c r="D91" s="262" t="s">
        <v>247</v>
      </c>
      <c r="E91" s="263" t="s">
        <v>102</v>
      </c>
      <c r="F91" s="264">
        <v>13.8</v>
      </c>
      <c r="G91" s="34"/>
      <c r="H91" s="39"/>
    </row>
    <row r="92" spans="1:8" s="2" customFormat="1" ht="16.899999999999999" customHeight="1">
      <c r="A92" s="34"/>
      <c r="B92" s="39"/>
      <c r="C92" s="265" t="s">
        <v>1</v>
      </c>
      <c r="D92" s="265" t="s">
        <v>303</v>
      </c>
      <c r="E92" s="17" t="s">
        <v>1</v>
      </c>
      <c r="F92" s="266">
        <v>0</v>
      </c>
      <c r="G92" s="34"/>
      <c r="H92" s="39"/>
    </row>
    <row r="93" spans="1:8" s="2" customFormat="1" ht="16.899999999999999" customHeight="1">
      <c r="A93" s="34"/>
      <c r="B93" s="39"/>
      <c r="C93" s="265" t="s">
        <v>247</v>
      </c>
      <c r="D93" s="265" t="s">
        <v>767</v>
      </c>
      <c r="E93" s="17" t="s">
        <v>1</v>
      </c>
      <c r="F93" s="266">
        <v>13.8</v>
      </c>
      <c r="G93" s="34"/>
      <c r="H93" s="39"/>
    </row>
    <row r="94" spans="1:8" s="2" customFormat="1" ht="16.899999999999999" customHeight="1">
      <c r="A94" s="34"/>
      <c r="B94" s="39"/>
      <c r="C94" s="267" t="s">
        <v>1527</v>
      </c>
      <c r="D94" s="34"/>
      <c r="E94" s="34"/>
      <c r="F94" s="34"/>
      <c r="G94" s="34"/>
      <c r="H94" s="39"/>
    </row>
    <row r="95" spans="1:8" s="2" customFormat="1" ht="16.899999999999999" customHeight="1">
      <c r="A95" s="34"/>
      <c r="B95" s="39"/>
      <c r="C95" s="265" t="s">
        <v>764</v>
      </c>
      <c r="D95" s="265" t="s">
        <v>765</v>
      </c>
      <c r="E95" s="17" t="s">
        <v>102</v>
      </c>
      <c r="F95" s="266">
        <v>13.8</v>
      </c>
      <c r="G95" s="34"/>
      <c r="H95" s="39"/>
    </row>
    <row r="96" spans="1:8" s="2" customFormat="1" ht="16.899999999999999" customHeight="1">
      <c r="A96" s="34"/>
      <c r="B96" s="39"/>
      <c r="C96" s="265" t="s">
        <v>760</v>
      </c>
      <c r="D96" s="265" t="s">
        <v>761</v>
      </c>
      <c r="E96" s="17" t="s">
        <v>102</v>
      </c>
      <c r="F96" s="266">
        <v>13.8</v>
      </c>
      <c r="G96" s="34"/>
      <c r="H96" s="39"/>
    </row>
    <row r="97" spans="1:8" s="2" customFormat="1" ht="16.899999999999999" customHeight="1">
      <c r="A97" s="34"/>
      <c r="B97" s="39"/>
      <c r="C97" s="261" t="s">
        <v>249</v>
      </c>
      <c r="D97" s="262" t="s">
        <v>249</v>
      </c>
      <c r="E97" s="263" t="s">
        <v>245</v>
      </c>
      <c r="F97" s="264">
        <v>786.15099999999995</v>
      </c>
      <c r="G97" s="34"/>
      <c r="H97" s="39"/>
    </row>
    <row r="98" spans="1:8" s="2" customFormat="1" ht="16.899999999999999" customHeight="1">
      <c r="A98" s="34"/>
      <c r="B98" s="39"/>
      <c r="C98" s="265" t="s">
        <v>1</v>
      </c>
      <c r="D98" s="265" t="s">
        <v>360</v>
      </c>
      <c r="E98" s="17" t="s">
        <v>1</v>
      </c>
      <c r="F98" s="266">
        <v>0</v>
      </c>
      <c r="G98" s="34"/>
      <c r="H98" s="39"/>
    </row>
    <row r="99" spans="1:8" s="2" customFormat="1" ht="16.899999999999999" customHeight="1">
      <c r="A99" s="34"/>
      <c r="B99" s="39"/>
      <c r="C99" s="265" t="s">
        <v>1</v>
      </c>
      <c r="D99" s="265" t="s">
        <v>361</v>
      </c>
      <c r="E99" s="17" t="s">
        <v>1</v>
      </c>
      <c r="F99" s="266">
        <v>102.845</v>
      </c>
      <c r="G99" s="34"/>
      <c r="H99" s="39"/>
    </row>
    <row r="100" spans="1:8" s="2" customFormat="1" ht="16.899999999999999" customHeight="1">
      <c r="A100" s="34"/>
      <c r="B100" s="39"/>
      <c r="C100" s="265" t="s">
        <v>1</v>
      </c>
      <c r="D100" s="265" t="s">
        <v>362</v>
      </c>
      <c r="E100" s="17" t="s">
        <v>1</v>
      </c>
      <c r="F100" s="266">
        <v>138.51</v>
      </c>
      <c r="G100" s="34"/>
      <c r="H100" s="39"/>
    </row>
    <row r="101" spans="1:8" s="2" customFormat="1" ht="16.899999999999999" customHeight="1">
      <c r="A101" s="34"/>
      <c r="B101" s="39"/>
      <c r="C101" s="265" t="s">
        <v>1</v>
      </c>
      <c r="D101" s="265" t="s">
        <v>363</v>
      </c>
      <c r="E101" s="17" t="s">
        <v>1</v>
      </c>
      <c r="F101" s="266">
        <v>456.17500000000001</v>
      </c>
      <c r="G101" s="34"/>
      <c r="H101" s="39"/>
    </row>
    <row r="102" spans="1:8" s="2" customFormat="1" ht="16.899999999999999" customHeight="1">
      <c r="A102" s="34"/>
      <c r="B102" s="39"/>
      <c r="C102" s="265" t="s">
        <v>1</v>
      </c>
      <c r="D102" s="265" t="s">
        <v>364</v>
      </c>
      <c r="E102" s="17" t="s">
        <v>1</v>
      </c>
      <c r="F102" s="266">
        <v>0</v>
      </c>
      <c r="G102" s="34"/>
      <c r="H102" s="39"/>
    </row>
    <row r="103" spans="1:8" s="2" customFormat="1" ht="16.899999999999999" customHeight="1">
      <c r="A103" s="34"/>
      <c r="B103" s="39"/>
      <c r="C103" s="265" t="s">
        <v>1</v>
      </c>
      <c r="D103" s="265" t="s">
        <v>365</v>
      </c>
      <c r="E103" s="17" t="s">
        <v>1</v>
      </c>
      <c r="F103" s="266">
        <v>88.620999999999995</v>
      </c>
      <c r="G103" s="34"/>
      <c r="H103" s="39"/>
    </row>
    <row r="104" spans="1:8" s="2" customFormat="1" ht="16.899999999999999" customHeight="1">
      <c r="A104" s="34"/>
      <c r="B104" s="39"/>
      <c r="C104" s="265" t="s">
        <v>249</v>
      </c>
      <c r="D104" s="265" t="s">
        <v>170</v>
      </c>
      <c r="E104" s="17" t="s">
        <v>1</v>
      </c>
      <c r="F104" s="266">
        <v>786.15099999999995</v>
      </c>
      <c r="G104" s="34"/>
      <c r="H104" s="39"/>
    </row>
    <row r="105" spans="1:8" s="2" customFormat="1" ht="16.899999999999999" customHeight="1">
      <c r="A105" s="34"/>
      <c r="B105" s="39"/>
      <c r="C105" s="267" t="s">
        <v>1527</v>
      </c>
      <c r="D105" s="34"/>
      <c r="E105" s="34"/>
      <c r="F105" s="34"/>
      <c r="G105" s="34"/>
      <c r="H105" s="39"/>
    </row>
    <row r="106" spans="1:8" s="2" customFormat="1" ht="16.899999999999999" customHeight="1">
      <c r="A106" s="34"/>
      <c r="B106" s="39"/>
      <c r="C106" s="265" t="s">
        <v>357</v>
      </c>
      <c r="D106" s="265" t="s">
        <v>358</v>
      </c>
      <c r="E106" s="17" t="s">
        <v>245</v>
      </c>
      <c r="F106" s="266">
        <v>786.15099999999995</v>
      </c>
      <c r="G106" s="34"/>
      <c r="H106" s="39"/>
    </row>
    <row r="107" spans="1:8" s="2" customFormat="1" ht="16.899999999999999" customHeight="1">
      <c r="A107" s="34"/>
      <c r="B107" s="39"/>
      <c r="C107" s="265" t="s">
        <v>366</v>
      </c>
      <c r="D107" s="265" t="s">
        <v>367</v>
      </c>
      <c r="E107" s="17" t="s">
        <v>245</v>
      </c>
      <c r="F107" s="266">
        <v>786.15099999999995</v>
      </c>
      <c r="G107" s="34"/>
      <c r="H107" s="39"/>
    </row>
    <row r="108" spans="1:8" s="2" customFormat="1" ht="16.899999999999999" customHeight="1">
      <c r="A108" s="34"/>
      <c r="B108" s="39"/>
      <c r="C108" s="265" t="s">
        <v>399</v>
      </c>
      <c r="D108" s="265" t="s">
        <v>400</v>
      </c>
      <c r="E108" s="17" t="s">
        <v>245</v>
      </c>
      <c r="F108" s="266">
        <v>842.05</v>
      </c>
      <c r="G108" s="34"/>
      <c r="H108" s="39"/>
    </row>
    <row r="109" spans="1:8" s="2" customFormat="1" ht="16.899999999999999" customHeight="1">
      <c r="A109" s="34"/>
      <c r="B109" s="39"/>
      <c r="C109" s="261" t="s">
        <v>251</v>
      </c>
      <c r="D109" s="262" t="s">
        <v>251</v>
      </c>
      <c r="E109" s="263" t="s">
        <v>245</v>
      </c>
      <c r="F109" s="264">
        <v>842.05</v>
      </c>
      <c r="G109" s="34"/>
      <c r="H109" s="39"/>
    </row>
    <row r="110" spans="1:8" s="2" customFormat="1" ht="16.899999999999999" customHeight="1">
      <c r="A110" s="34"/>
      <c r="B110" s="39"/>
      <c r="C110" s="265" t="s">
        <v>251</v>
      </c>
      <c r="D110" s="265" t="s">
        <v>402</v>
      </c>
      <c r="E110" s="17" t="s">
        <v>1</v>
      </c>
      <c r="F110" s="266">
        <v>842.05</v>
      </c>
      <c r="G110" s="34"/>
      <c r="H110" s="39"/>
    </row>
    <row r="111" spans="1:8" s="2" customFormat="1" ht="16.899999999999999" customHeight="1">
      <c r="A111" s="34"/>
      <c r="B111" s="39"/>
      <c r="C111" s="267" t="s">
        <v>1527</v>
      </c>
      <c r="D111" s="34"/>
      <c r="E111" s="34"/>
      <c r="F111" s="34"/>
      <c r="G111" s="34"/>
      <c r="H111" s="39"/>
    </row>
    <row r="112" spans="1:8" s="2" customFormat="1" ht="16.899999999999999" customHeight="1">
      <c r="A112" s="34"/>
      <c r="B112" s="39"/>
      <c r="C112" s="265" t="s">
        <v>399</v>
      </c>
      <c r="D112" s="265" t="s">
        <v>400</v>
      </c>
      <c r="E112" s="17" t="s">
        <v>245</v>
      </c>
      <c r="F112" s="266">
        <v>842.05</v>
      </c>
      <c r="G112" s="34"/>
      <c r="H112" s="39"/>
    </row>
    <row r="113" spans="1:8" s="2" customFormat="1" ht="22.5">
      <c r="A113" s="34"/>
      <c r="B113" s="39"/>
      <c r="C113" s="265" t="s">
        <v>404</v>
      </c>
      <c r="D113" s="265" t="s">
        <v>405</v>
      </c>
      <c r="E113" s="17" t="s">
        <v>245</v>
      </c>
      <c r="F113" s="266">
        <v>12630.75</v>
      </c>
      <c r="G113" s="34"/>
      <c r="H113" s="39"/>
    </row>
    <row r="114" spans="1:8" s="2" customFormat="1" ht="16.899999999999999" customHeight="1">
      <c r="A114" s="34"/>
      <c r="B114" s="39"/>
      <c r="C114" s="265" t="s">
        <v>410</v>
      </c>
      <c r="D114" s="265" t="s">
        <v>411</v>
      </c>
      <c r="E114" s="17" t="s">
        <v>245</v>
      </c>
      <c r="F114" s="266">
        <v>842.05</v>
      </c>
      <c r="G114" s="34"/>
      <c r="H114" s="39"/>
    </row>
    <row r="115" spans="1:8" s="2" customFormat="1" ht="16.899999999999999" customHeight="1">
      <c r="A115" s="34"/>
      <c r="B115" s="39"/>
      <c r="C115" s="265" t="s">
        <v>414</v>
      </c>
      <c r="D115" s="265" t="s">
        <v>415</v>
      </c>
      <c r="E115" s="17" t="s">
        <v>245</v>
      </c>
      <c r="F115" s="266">
        <v>842.05</v>
      </c>
      <c r="G115" s="34"/>
      <c r="H115" s="39"/>
    </row>
    <row r="116" spans="1:8" s="2" customFormat="1" ht="16.899999999999999" customHeight="1">
      <c r="A116" s="34"/>
      <c r="B116" s="39"/>
      <c r="C116" s="265" t="s">
        <v>418</v>
      </c>
      <c r="D116" s="265" t="s">
        <v>419</v>
      </c>
      <c r="E116" s="17" t="s">
        <v>420</v>
      </c>
      <c r="F116" s="266">
        <v>1431.4849999999999</v>
      </c>
      <c r="G116" s="34"/>
      <c r="H116" s="39"/>
    </row>
    <row r="117" spans="1:8" s="2" customFormat="1" ht="16.899999999999999" customHeight="1">
      <c r="A117" s="34"/>
      <c r="B117" s="39"/>
      <c r="C117" s="261" t="s">
        <v>253</v>
      </c>
      <c r="D117" s="262" t="s">
        <v>253</v>
      </c>
      <c r="E117" s="263" t="s">
        <v>227</v>
      </c>
      <c r="F117" s="264">
        <v>153.5</v>
      </c>
      <c r="G117" s="34"/>
      <c r="H117" s="39"/>
    </row>
    <row r="118" spans="1:8" s="2" customFormat="1" ht="16.899999999999999" customHeight="1">
      <c r="A118" s="34"/>
      <c r="B118" s="39"/>
      <c r="C118" s="265" t="s">
        <v>1</v>
      </c>
      <c r="D118" s="265" t="s">
        <v>303</v>
      </c>
      <c r="E118" s="17" t="s">
        <v>1</v>
      </c>
      <c r="F118" s="266">
        <v>0</v>
      </c>
      <c r="G118" s="34"/>
      <c r="H118" s="39"/>
    </row>
    <row r="119" spans="1:8" s="2" customFormat="1" ht="16.899999999999999" customHeight="1">
      <c r="A119" s="34"/>
      <c r="B119" s="39"/>
      <c r="C119" s="265" t="s">
        <v>253</v>
      </c>
      <c r="D119" s="265" t="s">
        <v>254</v>
      </c>
      <c r="E119" s="17" t="s">
        <v>1</v>
      </c>
      <c r="F119" s="266">
        <v>153.5</v>
      </c>
      <c r="G119" s="34"/>
      <c r="H119" s="39"/>
    </row>
    <row r="120" spans="1:8" s="2" customFormat="1" ht="16.899999999999999" customHeight="1">
      <c r="A120" s="34"/>
      <c r="B120" s="39"/>
      <c r="C120" s="267" t="s">
        <v>1527</v>
      </c>
      <c r="D120" s="34"/>
      <c r="E120" s="34"/>
      <c r="F120" s="34"/>
      <c r="G120" s="34"/>
      <c r="H120" s="39"/>
    </row>
    <row r="121" spans="1:8" s="2" customFormat="1" ht="16.899999999999999" customHeight="1">
      <c r="A121" s="34"/>
      <c r="B121" s="39"/>
      <c r="C121" s="265" t="s">
        <v>617</v>
      </c>
      <c r="D121" s="265" t="s">
        <v>618</v>
      </c>
      <c r="E121" s="17" t="s">
        <v>227</v>
      </c>
      <c r="F121" s="266">
        <v>153.5</v>
      </c>
      <c r="G121" s="34"/>
      <c r="H121" s="39"/>
    </row>
    <row r="122" spans="1:8" s="2" customFormat="1" ht="16.899999999999999" customHeight="1">
      <c r="A122" s="34"/>
      <c r="B122" s="39"/>
      <c r="C122" s="265" t="s">
        <v>357</v>
      </c>
      <c r="D122" s="265" t="s">
        <v>358</v>
      </c>
      <c r="E122" s="17" t="s">
        <v>245</v>
      </c>
      <c r="F122" s="266">
        <v>786.15099999999995</v>
      </c>
      <c r="G122" s="34"/>
      <c r="H122" s="39"/>
    </row>
    <row r="123" spans="1:8" s="2" customFormat="1" ht="16.899999999999999" customHeight="1">
      <c r="A123" s="34"/>
      <c r="B123" s="39"/>
      <c r="C123" s="265" t="s">
        <v>455</v>
      </c>
      <c r="D123" s="265" t="s">
        <v>456</v>
      </c>
      <c r="E123" s="17" t="s">
        <v>227</v>
      </c>
      <c r="F123" s="266">
        <v>1052.5</v>
      </c>
      <c r="G123" s="34"/>
      <c r="H123" s="39"/>
    </row>
    <row r="124" spans="1:8" s="2" customFormat="1" ht="16.899999999999999" customHeight="1">
      <c r="A124" s="34"/>
      <c r="B124" s="39"/>
      <c r="C124" s="265" t="s">
        <v>547</v>
      </c>
      <c r="D124" s="265" t="s">
        <v>548</v>
      </c>
      <c r="E124" s="17" t="s">
        <v>227</v>
      </c>
      <c r="F124" s="266">
        <v>1420.4949999999999</v>
      </c>
      <c r="G124" s="34"/>
      <c r="H124" s="39"/>
    </row>
    <row r="125" spans="1:8" s="2" customFormat="1" ht="16.899999999999999" customHeight="1">
      <c r="A125" s="34"/>
      <c r="B125" s="39"/>
      <c r="C125" s="265" t="s">
        <v>574</v>
      </c>
      <c r="D125" s="265" t="s">
        <v>575</v>
      </c>
      <c r="E125" s="17" t="s">
        <v>227</v>
      </c>
      <c r="F125" s="266">
        <v>153.5</v>
      </c>
      <c r="G125" s="34"/>
      <c r="H125" s="39"/>
    </row>
    <row r="126" spans="1:8" s="2" customFormat="1" ht="16.899999999999999" customHeight="1">
      <c r="A126" s="34"/>
      <c r="B126" s="39"/>
      <c r="C126" s="265" t="s">
        <v>578</v>
      </c>
      <c r="D126" s="265" t="s">
        <v>579</v>
      </c>
      <c r="E126" s="17" t="s">
        <v>227</v>
      </c>
      <c r="F126" s="266">
        <v>1132.96</v>
      </c>
      <c r="G126" s="34"/>
      <c r="H126" s="39"/>
    </row>
    <row r="127" spans="1:8" s="2" customFormat="1" ht="16.899999999999999" customHeight="1">
      <c r="A127" s="34"/>
      <c r="B127" s="39"/>
      <c r="C127" s="265" t="s">
        <v>769</v>
      </c>
      <c r="D127" s="265" t="s">
        <v>770</v>
      </c>
      <c r="E127" s="17" t="s">
        <v>227</v>
      </c>
      <c r="F127" s="266">
        <v>1052.5</v>
      </c>
      <c r="G127" s="34"/>
      <c r="H127" s="39"/>
    </row>
    <row r="128" spans="1:8" s="2" customFormat="1" ht="16.899999999999999" customHeight="1">
      <c r="A128" s="34"/>
      <c r="B128" s="39"/>
      <c r="C128" s="265" t="s">
        <v>621</v>
      </c>
      <c r="D128" s="265" t="s">
        <v>622</v>
      </c>
      <c r="E128" s="17" t="s">
        <v>227</v>
      </c>
      <c r="F128" s="266">
        <v>161.17500000000001</v>
      </c>
      <c r="G128" s="34"/>
      <c r="H128" s="39"/>
    </row>
    <row r="129" spans="1:8" s="2" customFormat="1" ht="16.899999999999999" customHeight="1">
      <c r="A129" s="34"/>
      <c r="B129" s="39"/>
      <c r="C129" s="261" t="s">
        <v>255</v>
      </c>
      <c r="D129" s="262" t="s">
        <v>255</v>
      </c>
      <c r="E129" s="263" t="s">
        <v>227</v>
      </c>
      <c r="F129" s="264">
        <v>247</v>
      </c>
      <c r="G129" s="34"/>
      <c r="H129" s="39"/>
    </row>
    <row r="130" spans="1:8" s="2" customFormat="1" ht="16.899999999999999" customHeight="1">
      <c r="A130" s="34"/>
      <c r="B130" s="39"/>
      <c r="C130" s="265" t="s">
        <v>1</v>
      </c>
      <c r="D130" s="265" t="s">
        <v>303</v>
      </c>
      <c r="E130" s="17" t="s">
        <v>1</v>
      </c>
      <c r="F130" s="266">
        <v>0</v>
      </c>
      <c r="G130" s="34"/>
      <c r="H130" s="39"/>
    </row>
    <row r="131" spans="1:8" s="2" customFormat="1" ht="16.899999999999999" customHeight="1">
      <c r="A131" s="34"/>
      <c r="B131" s="39"/>
      <c r="C131" s="265" t="s">
        <v>255</v>
      </c>
      <c r="D131" s="265" t="s">
        <v>256</v>
      </c>
      <c r="E131" s="17" t="s">
        <v>1</v>
      </c>
      <c r="F131" s="266">
        <v>247</v>
      </c>
      <c r="G131" s="34"/>
      <c r="H131" s="39"/>
    </row>
    <row r="132" spans="1:8" s="2" customFormat="1" ht="16.899999999999999" customHeight="1">
      <c r="A132" s="34"/>
      <c r="B132" s="39"/>
      <c r="C132" s="267" t="s">
        <v>1527</v>
      </c>
      <c r="D132" s="34"/>
      <c r="E132" s="34"/>
      <c r="F132" s="34"/>
      <c r="G132" s="34"/>
      <c r="H132" s="39"/>
    </row>
    <row r="133" spans="1:8" s="2" customFormat="1" ht="16.899999999999999" customHeight="1">
      <c r="A133" s="34"/>
      <c r="B133" s="39"/>
      <c r="C133" s="265" t="s">
        <v>602</v>
      </c>
      <c r="D133" s="265" t="s">
        <v>603</v>
      </c>
      <c r="E133" s="17" t="s">
        <v>227</v>
      </c>
      <c r="F133" s="266">
        <v>256.5</v>
      </c>
      <c r="G133" s="34"/>
      <c r="H133" s="39"/>
    </row>
    <row r="134" spans="1:8" s="2" customFormat="1" ht="16.899999999999999" customHeight="1">
      <c r="A134" s="34"/>
      <c r="B134" s="39"/>
      <c r="C134" s="265" t="s">
        <v>357</v>
      </c>
      <c r="D134" s="265" t="s">
        <v>358</v>
      </c>
      <c r="E134" s="17" t="s">
        <v>245</v>
      </c>
      <c r="F134" s="266">
        <v>786.15099999999995</v>
      </c>
      <c r="G134" s="34"/>
      <c r="H134" s="39"/>
    </row>
    <row r="135" spans="1:8" s="2" customFormat="1" ht="16.899999999999999" customHeight="1">
      <c r="A135" s="34"/>
      <c r="B135" s="39"/>
      <c r="C135" s="265" t="s">
        <v>455</v>
      </c>
      <c r="D135" s="265" t="s">
        <v>456</v>
      </c>
      <c r="E135" s="17" t="s">
        <v>227</v>
      </c>
      <c r="F135" s="266">
        <v>1052.5</v>
      </c>
      <c r="G135" s="34"/>
      <c r="H135" s="39"/>
    </row>
    <row r="136" spans="1:8" s="2" customFormat="1" ht="16.899999999999999" customHeight="1">
      <c r="A136" s="34"/>
      <c r="B136" s="39"/>
      <c r="C136" s="265" t="s">
        <v>547</v>
      </c>
      <c r="D136" s="265" t="s">
        <v>548</v>
      </c>
      <c r="E136" s="17" t="s">
        <v>227</v>
      </c>
      <c r="F136" s="266">
        <v>1420.4949999999999</v>
      </c>
      <c r="G136" s="34"/>
      <c r="H136" s="39"/>
    </row>
    <row r="137" spans="1:8" s="2" customFormat="1" ht="16.899999999999999" customHeight="1">
      <c r="A137" s="34"/>
      <c r="B137" s="39"/>
      <c r="C137" s="265" t="s">
        <v>568</v>
      </c>
      <c r="D137" s="265" t="s">
        <v>569</v>
      </c>
      <c r="E137" s="17" t="s">
        <v>227</v>
      </c>
      <c r="F137" s="266">
        <v>1541.5</v>
      </c>
      <c r="G137" s="34"/>
      <c r="H137" s="39"/>
    </row>
    <row r="138" spans="1:8" s="2" customFormat="1" ht="16.899999999999999" customHeight="1">
      <c r="A138" s="34"/>
      <c r="B138" s="39"/>
      <c r="C138" s="265" t="s">
        <v>578</v>
      </c>
      <c r="D138" s="265" t="s">
        <v>579</v>
      </c>
      <c r="E138" s="17" t="s">
        <v>227</v>
      </c>
      <c r="F138" s="266">
        <v>1132.96</v>
      </c>
      <c r="G138" s="34"/>
      <c r="H138" s="39"/>
    </row>
    <row r="139" spans="1:8" s="2" customFormat="1" ht="16.899999999999999" customHeight="1">
      <c r="A139" s="34"/>
      <c r="B139" s="39"/>
      <c r="C139" s="265" t="s">
        <v>769</v>
      </c>
      <c r="D139" s="265" t="s">
        <v>770</v>
      </c>
      <c r="E139" s="17" t="s">
        <v>227</v>
      </c>
      <c r="F139" s="266">
        <v>1052.5</v>
      </c>
      <c r="G139" s="34"/>
      <c r="H139" s="39"/>
    </row>
    <row r="140" spans="1:8" s="2" customFormat="1" ht="16.899999999999999" customHeight="1">
      <c r="A140" s="34"/>
      <c r="B140" s="39"/>
      <c r="C140" s="265" t="s">
        <v>612</v>
      </c>
      <c r="D140" s="265" t="s">
        <v>613</v>
      </c>
      <c r="E140" s="17" t="s">
        <v>227</v>
      </c>
      <c r="F140" s="266">
        <v>259.35000000000002</v>
      </c>
      <c r="G140" s="34"/>
      <c r="H140" s="39"/>
    </row>
    <row r="141" spans="1:8" s="2" customFormat="1" ht="16.899999999999999" customHeight="1">
      <c r="A141" s="34"/>
      <c r="B141" s="39"/>
      <c r="C141" s="261" t="s">
        <v>847</v>
      </c>
      <c r="D141" s="262" t="s">
        <v>847</v>
      </c>
      <c r="E141" s="263" t="s">
        <v>102</v>
      </c>
      <c r="F141" s="264">
        <v>6</v>
      </c>
      <c r="G141" s="34"/>
      <c r="H141" s="39"/>
    </row>
    <row r="142" spans="1:8" s="2" customFormat="1" ht="16.899999999999999" customHeight="1">
      <c r="A142" s="34"/>
      <c r="B142" s="39"/>
      <c r="C142" s="265" t="s">
        <v>1</v>
      </c>
      <c r="D142" s="265" t="s">
        <v>637</v>
      </c>
      <c r="E142" s="17" t="s">
        <v>1</v>
      </c>
      <c r="F142" s="266">
        <v>0</v>
      </c>
      <c r="G142" s="34"/>
      <c r="H142" s="39"/>
    </row>
    <row r="143" spans="1:8" s="2" customFormat="1" ht="16.899999999999999" customHeight="1">
      <c r="A143" s="34"/>
      <c r="B143" s="39"/>
      <c r="C143" s="265" t="s">
        <v>847</v>
      </c>
      <c r="D143" s="265" t="s">
        <v>638</v>
      </c>
      <c r="E143" s="17" t="s">
        <v>1</v>
      </c>
      <c r="F143" s="266">
        <v>6</v>
      </c>
      <c r="G143" s="34"/>
      <c r="H143" s="39"/>
    </row>
    <row r="144" spans="1:8" s="2" customFormat="1" ht="16.899999999999999" customHeight="1">
      <c r="A144" s="34"/>
      <c r="B144" s="39"/>
      <c r="C144" s="261" t="s">
        <v>257</v>
      </c>
      <c r="D144" s="262" t="s">
        <v>257</v>
      </c>
      <c r="E144" s="263" t="s">
        <v>245</v>
      </c>
      <c r="F144" s="264">
        <v>55.899000000000001</v>
      </c>
      <c r="G144" s="34"/>
      <c r="H144" s="39"/>
    </row>
    <row r="145" spans="1:8" s="2" customFormat="1" ht="16.899999999999999" customHeight="1">
      <c r="A145" s="34"/>
      <c r="B145" s="39"/>
      <c r="C145" s="265" t="s">
        <v>1</v>
      </c>
      <c r="D145" s="265" t="s">
        <v>372</v>
      </c>
      <c r="E145" s="17" t="s">
        <v>1</v>
      </c>
      <c r="F145" s="266">
        <v>0</v>
      </c>
      <c r="G145" s="34"/>
      <c r="H145" s="39"/>
    </row>
    <row r="146" spans="1:8" s="2" customFormat="1" ht="16.899999999999999" customHeight="1">
      <c r="A146" s="34"/>
      <c r="B146" s="39"/>
      <c r="C146" s="265" t="s">
        <v>257</v>
      </c>
      <c r="D146" s="265" t="s">
        <v>373</v>
      </c>
      <c r="E146" s="17" t="s">
        <v>1</v>
      </c>
      <c r="F146" s="266">
        <v>55.899000000000001</v>
      </c>
      <c r="G146" s="34"/>
      <c r="H146" s="39"/>
    </row>
    <row r="147" spans="1:8" s="2" customFormat="1" ht="16.899999999999999" customHeight="1">
      <c r="A147" s="34"/>
      <c r="B147" s="39"/>
      <c r="C147" s="267" t="s">
        <v>1527</v>
      </c>
      <c r="D147" s="34"/>
      <c r="E147" s="34"/>
      <c r="F147" s="34"/>
      <c r="G147" s="34"/>
      <c r="H147" s="39"/>
    </row>
    <row r="148" spans="1:8" s="2" customFormat="1" ht="16.899999999999999" customHeight="1">
      <c r="A148" s="34"/>
      <c r="B148" s="39"/>
      <c r="C148" s="265" t="s">
        <v>369</v>
      </c>
      <c r="D148" s="265" t="s">
        <v>370</v>
      </c>
      <c r="E148" s="17" t="s">
        <v>245</v>
      </c>
      <c r="F148" s="266">
        <v>55.899000000000001</v>
      </c>
      <c r="G148" s="34"/>
      <c r="H148" s="39"/>
    </row>
    <row r="149" spans="1:8" s="2" customFormat="1" ht="16.899999999999999" customHeight="1">
      <c r="A149" s="34"/>
      <c r="B149" s="39"/>
      <c r="C149" s="265" t="s">
        <v>374</v>
      </c>
      <c r="D149" s="265" t="s">
        <v>375</v>
      </c>
      <c r="E149" s="17" t="s">
        <v>245</v>
      </c>
      <c r="F149" s="266">
        <v>55.899000000000001</v>
      </c>
      <c r="G149" s="34"/>
      <c r="H149" s="39"/>
    </row>
    <row r="150" spans="1:8" s="2" customFormat="1" ht="16.899999999999999" customHeight="1">
      <c r="A150" s="34"/>
      <c r="B150" s="39"/>
      <c r="C150" s="265" t="s">
        <v>399</v>
      </c>
      <c r="D150" s="265" t="s">
        <v>400</v>
      </c>
      <c r="E150" s="17" t="s">
        <v>245</v>
      </c>
      <c r="F150" s="266">
        <v>842.05</v>
      </c>
      <c r="G150" s="34"/>
      <c r="H150" s="39"/>
    </row>
    <row r="151" spans="1:8" s="2" customFormat="1" ht="16.899999999999999" customHeight="1">
      <c r="A151" s="34"/>
      <c r="B151" s="39"/>
      <c r="C151" s="265" t="s">
        <v>424</v>
      </c>
      <c r="D151" s="265" t="s">
        <v>425</v>
      </c>
      <c r="E151" s="17" t="s">
        <v>245</v>
      </c>
      <c r="F151" s="266">
        <v>53.514000000000003</v>
      </c>
      <c r="G151" s="34"/>
      <c r="H151" s="39"/>
    </row>
    <row r="152" spans="1:8" s="2" customFormat="1" ht="16.899999999999999" customHeight="1">
      <c r="A152" s="34"/>
      <c r="B152" s="39"/>
      <c r="C152" s="261" t="s">
        <v>288</v>
      </c>
      <c r="D152" s="262" t="s">
        <v>288</v>
      </c>
      <c r="E152" s="263" t="s">
        <v>227</v>
      </c>
      <c r="F152" s="264">
        <v>6.2E-2</v>
      </c>
      <c r="G152" s="34"/>
      <c r="H152" s="39"/>
    </row>
    <row r="153" spans="1:8" s="2" customFormat="1" ht="16.899999999999999" customHeight="1">
      <c r="A153" s="34"/>
      <c r="B153" s="39"/>
      <c r="C153" s="265" t="s">
        <v>1</v>
      </c>
      <c r="D153" s="265" t="s">
        <v>287</v>
      </c>
      <c r="E153" s="17" t="s">
        <v>1</v>
      </c>
      <c r="F153" s="266">
        <v>0</v>
      </c>
      <c r="G153" s="34"/>
      <c r="H153" s="39"/>
    </row>
    <row r="154" spans="1:8" s="2" customFormat="1" ht="16.899999999999999" customHeight="1">
      <c r="A154" s="34"/>
      <c r="B154" s="39"/>
      <c r="C154" s="265" t="s">
        <v>288</v>
      </c>
      <c r="D154" s="265" t="s">
        <v>289</v>
      </c>
      <c r="E154" s="17" t="s">
        <v>1</v>
      </c>
      <c r="F154" s="266">
        <v>6.2E-2</v>
      </c>
      <c r="G154" s="34"/>
      <c r="H154" s="39"/>
    </row>
    <row r="155" spans="1:8" s="2" customFormat="1" ht="16.899999999999999" customHeight="1">
      <c r="A155" s="34"/>
      <c r="B155" s="39"/>
      <c r="C155" s="261" t="s">
        <v>259</v>
      </c>
      <c r="D155" s="262" t="s">
        <v>259</v>
      </c>
      <c r="E155" s="263" t="s">
        <v>227</v>
      </c>
      <c r="F155" s="264">
        <v>9.5</v>
      </c>
      <c r="G155" s="34"/>
      <c r="H155" s="39"/>
    </row>
    <row r="156" spans="1:8" s="2" customFormat="1" ht="16.899999999999999" customHeight="1">
      <c r="A156" s="34"/>
      <c r="B156" s="39"/>
      <c r="C156" s="265" t="s">
        <v>259</v>
      </c>
      <c r="D156" s="265" t="s">
        <v>260</v>
      </c>
      <c r="E156" s="17" t="s">
        <v>1</v>
      </c>
      <c r="F156" s="266">
        <v>9.5</v>
      </c>
      <c r="G156" s="34"/>
      <c r="H156" s="39"/>
    </row>
    <row r="157" spans="1:8" s="2" customFormat="1" ht="16.899999999999999" customHeight="1">
      <c r="A157" s="34"/>
      <c r="B157" s="39"/>
      <c r="C157" s="267" t="s">
        <v>1527</v>
      </c>
      <c r="D157" s="34"/>
      <c r="E157" s="34"/>
      <c r="F157" s="34"/>
      <c r="G157" s="34"/>
      <c r="H157" s="39"/>
    </row>
    <row r="158" spans="1:8" s="2" customFormat="1" ht="16.899999999999999" customHeight="1">
      <c r="A158" s="34"/>
      <c r="B158" s="39"/>
      <c r="C158" s="265" t="s">
        <v>602</v>
      </c>
      <c r="D158" s="265" t="s">
        <v>603</v>
      </c>
      <c r="E158" s="17" t="s">
        <v>227</v>
      </c>
      <c r="F158" s="266">
        <v>256.5</v>
      </c>
      <c r="G158" s="34"/>
      <c r="H158" s="39"/>
    </row>
    <row r="159" spans="1:8" s="2" customFormat="1" ht="16.899999999999999" customHeight="1">
      <c r="A159" s="34"/>
      <c r="B159" s="39"/>
      <c r="C159" s="265" t="s">
        <v>357</v>
      </c>
      <c r="D159" s="265" t="s">
        <v>358</v>
      </c>
      <c r="E159" s="17" t="s">
        <v>245</v>
      </c>
      <c r="F159" s="266">
        <v>786.15099999999995</v>
      </c>
      <c r="G159" s="34"/>
      <c r="H159" s="39"/>
    </row>
    <row r="160" spans="1:8" s="2" customFormat="1" ht="16.899999999999999" customHeight="1">
      <c r="A160" s="34"/>
      <c r="B160" s="39"/>
      <c r="C160" s="265" t="s">
        <v>455</v>
      </c>
      <c r="D160" s="265" t="s">
        <v>456</v>
      </c>
      <c r="E160" s="17" t="s">
        <v>227</v>
      </c>
      <c r="F160" s="266">
        <v>1052.5</v>
      </c>
      <c r="G160" s="34"/>
      <c r="H160" s="39"/>
    </row>
    <row r="161" spans="1:8" s="2" customFormat="1" ht="16.899999999999999" customHeight="1">
      <c r="A161" s="34"/>
      <c r="B161" s="39"/>
      <c r="C161" s="265" t="s">
        <v>547</v>
      </c>
      <c r="D161" s="265" t="s">
        <v>548</v>
      </c>
      <c r="E161" s="17" t="s">
        <v>227</v>
      </c>
      <c r="F161" s="266">
        <v>1420.4949999999999</v>
      </c>
      <c r="G161" s="34"/>
      <c r="H161" s="39"/>
    </row>
    <row r="162" spans="1:8" s="2" customFormat="1" ht="16.899999999999999" customHeight="1">
      <c r="A162" s="34"/>
      <c r="B162" s="39"/>
      <c r="C162" s="265" t="s">
        <v>568</v>
      </c>
      <c r="D162" s="265" t="s">
        <v>569</v>
      </c>
      <c r="E162" s="17" t="s">
        <v>227</v>
      </c>
      <c r="F162" s="266">
        <v>1541.5</v>
      </c>
      <c r="G162" s="34"/>
      <c r="H162" s="39"/>
    </row>
    <row r="163" spans="1:8" s="2" customFormat="1" ht="16.899999999999999" customHeight="1">
      <c r="A163" s="34"/>
      <c r="B163" s="39"/>
      <c r="C163" s="265" t="s">
        <v>578</v>
      </c>
      <c r="D163" s="265" t="s">
        <v>579</v>
      </c>
      <c r="E163" s="17" t="s">
        <v>227</v>
      </c>
      <c r="F163" s="266">
        <v>1132.96</v>
      </c>
      <c r="G163" s="34"/>
      <c r="H163" s="39"/>
    </row>
    <row r="164" spans="1:8" s="2" customFormat="1" ht="16.899999999999999" customHeight="1">
      <c r="A164" s="34"/>
      <c r="B164" s="39"/>
      <c r="C164" s="265" t="s">
        <v>769</v>
      </c>
      <c r="D164" s="265" t="s">
        <v>770</v>
      </c>
      <c r="E164" s="17" t="s">
        <v>227</v>
      </c>
      <c r="F164" s="266">
        <v>1052.5</v>
      </c>
      <c r="G164" s="34"/>
      <c r="H164" s="39"/>
    </row>
    <row r="165" spans="1:8" s="2" customFormat="1" ht="16.899999999999999" customHeight="1">
      <c r="A165" s="34"/>
      <c r="B165" s="39"/>
      <c r="C165" s="265" t="s">
        <v>606</v>
      </c>
      <c r="D165" s="265" t="s">
        <v>607</v>
      </c>
      <c r="E165" s="17" t="s">
        <v>227</v>
      </c>
      <c r="F165" s="266">
        <v>9.9749999999999996</v>
      </c>
      <c r="G165" s="34"/>
      <c r="H165" s="39"/>
    </row>
    <row r="166" spans="1:8" s="2" customFormat="1" ht="16.899999999999999" customHeight="1">
      <c r="A166" s="34"/>
      <c r="B166" s="39"/>
      <c r="C166" s="261" t="s">
        <v>261</v>
      </c>
      <c r="D166" s="262" t="s">
        <v>261</v>
      </c>
      <c r="E166" s="263" t="s">
        <v>227</v>
      </c>
      <c r="F166" s="264">
        <v>367.995</v>
      </c>
      <c r="G166" s="34"/>
      <c r="H166" s="39"/>
    </row>
    <row r="167" spans="1:8" s="2" customFormat="1" ht="16.899999999999999" customHeight="1">
      <c r="A167" s="34"/>
      <c r="B167" s="39"/>
      <c r="C167" s="265" t="s">
        <v>261</v>
      </c>
      <c r="D167" s="265" t="s">
        <v>552</v>
      </c>
      <c r="E167" s="17" t="s">
        <v>1</v>
      </c>
      <c r="F167" s="266">
        <v>367.995</v>
      </c>
      <c r="G167" s="34"/>
      <c r="H167" s="39"/>
    </row>
    <row r="168" spans="1:8" s="2" customFormat="1" ht="16.899999999999999" customHeight="1">
      <c r="A168" s="34"/>
      <c r="B168" s="39"/>
      <c r="C168" s="267" t="s">
        <v>1527</v>
      </c>
      <c r="D168" s="34"/>
      <c r="E168" s="34"/>
      <c r="F168" s="34"/>
      <c r="G168" s="34"/>
      <c r="H168" s="39"/>
    </row>
    <row r="169" spans="1:8" s="2" customFormat="1" ht="16.899999999999999" customHeight="1">
      <c r="A169" s="34"/>
      <c r="B169" s="39"/>
      <c r="C169" s="265" t="s">
        <v>547</v>
      </c>
      <c r="D169" s="265" t="s">
        <v>548</v>
      </c>
      <c r="E169" s="17" t="s">
        <v>227</v>
      </c>
      <c r="F169" s="266">
        <v>1420.4949999999999</v>
      </c>
      <c r="G169" s="34"/>
      <c r="H169" s="39"/>
    </row>
    <row r="170" spans="1:8" s="2" customFormat="1" ht="16.899999999999999" customHeight="1">
      <c r="A170" s="34"/>
      <c r="B170" s="39"/>
      <c r="C170" s="265" t="s">
        <v>554</v>
      </c>
      <c r="D170" s="265" t="s">
        <v>555</v>
      </c>
      <c r="E170" s="17" t="s">
        <v>227</v>
      </c>
      <c r="F170" s="266">
        <v>1704.5940000000001</v>
      </c>
      <c r="G170" s="34"/>
      <c r="H170" s="39"/>
    </row>
    <row r="171" spans="1:8" s="2" customFormat="1" ht="16.899999999999999" customHeight="1">
      <c r="A171" s="34"/>
      <c r="B171" s="39"/>
      <c r="C171" s="261" t="s">
        <v>263</v>
      </c>
      <c r="D171" s="262" t="s">
        <v>263</v>
      </c>
      <c r="E171" s="263" t="s">
        <v>227</v>
      </c>
      <c r="F171" s="264">
        <v>1052.5</v>
      </c>
      <c r="G171" s="34"/>
      <c r="H171" s="39"/>
    </row>
    <row r="172" spans="1:8" s="2" customFormat="1" ht="16.899999999999999" customHeight="1">
      <c r="A172" s="34"/>
      <c r="B172" s="39"/>
      <c r="C172" s="265" t="s">
        <v>1</v>
      </c>
      <c r="D172" s="265" t="s">
        <v>550</v>
      </c>
      <c r="E172" s="17" t="s">
        <v>1</v>
      </c>
      <c r="F172" s="266">
        <v>0</v>
      </c>
      <c r="G172" s="34"/>
      <c r="H172" s="39"/>
    </row>
    <row r="173" spans="1:8" s="2" customFormat="1" ht="16.899999999999999" customHeight="1">
      <c r="A173" s="34"/>
      <c r="B173" s="39"/>
      <c r="C173" s="265" t="s">
        <v>263</v>
      </c>
      <c r="D173" s="265" t="s">
        <v>551</v>
      </c>
      <c r="E173" s="17" t="s">
        <v>1</v>
      </c>
      <c r="F173" s="266">
        <v>1052.5</v>
      </c>
      <c r="G173" s="34"/>
      <c r="H173" s="39"/>
    </row>
    <row r="174" spans="1:8" s="2" customFormat="1" ht="16.899999999999999" customHeight="1">
      <c r="A174" s="34"/>
      <c r="B174" s="39"/>
      <c r="C174" s="267" t="s">
        <v>1527</v>
      </c>
      <c r="D174" s="34"/>
      <c r="E174" s="34"/>
      <c r="F174" s="34"/>
      <c r="G174" s="34"/>
      <c r="H174" s="39"/>
    </row>
    <row r="175" spans="1:8" s="2" customFormat="1" ht="16.899999999999999" customHeight="1">
      <c r="A175" s="34"/>
      <c r="B175" s="39"/>
      <c r="C175" s="265" t="s">
        <v>547</v>
      </c>
      <c r="D175" s="265" t="s">
        <v>548</v>
      </c>
      <c r="E175" s="17" t="s">
        <v>227</v>
      </c>
      <c r="F175" s="266">
        <v>1420.4949999999999</v>
      </c>
      <c r="G175" s="34"/>
      <c r="H175" s="39"/>
    </row>
    <row r="176" spans="1:8" s="2" customFormat="1" ht="16.899999999999999" customHeight="1">
      <c r="A176" s="34"/>
      <c r="B176" s="39"/>
      <c r="C176" s="265" t="s">
        <v>554</v>
      </c>
      <c r="D176" s="265" t="s">
        <v>555</v>
      </c>
      <c r="E176" s="17" t="s">
        <v>227</v>
      </c>
      <c r="F176" s="266">
        <v>1704.5940000000001</v>
      </c>
      <c r="G176" s="34"/>
      <c r="H176" s="39"/>
    </row>
    <row r="177" spans="1:8" s="2" customFormat="1" ht="16.899999999999999" customHeight="1">
      <c r="A177" s="34"/>
      <c r="B177" s="39"/>
      <c r="C177" s="261" t="s">
        <v>265</v>
      </c>
      <c r="D177" s="262" t="s">
        <v>265</v>
      </c>
      <c r="E177" s="263" t="s">
        <v>266</v>
      </c>
      <c r="F177" s="264">
        <v>97</v>
      </c>
      <c r="G177" s="34"/>
      <c r="H177" s="39"/>
    </row>
    <row r="178" spans="1:8" s="2" customFormat="1" ht="16.899999999999999" customHeight="1">
      <c r="A178" s="34"/>
      <c r="B178" s="39"/>
      <c r="C178" s="265" t="s">
        <v>1</v>
      </c>
      <c r="D178" s="265" t="s">
        <v>303</v>
      </c>
      <c r="E178" s="17" t="s">
        <v>1</v>
      </c>
      <c r="F178" s="266">
        <v>0</v>
      </c>
      <c r="G178" s="34"/>
      <c r="H178" s="39"/>
    </row>
    <row r="179" spans="1:8" s="2" customFormat="1" ht="16.899999999999999" customHeight="1">
      <c r="A179" s="34"/>
      <c r="B179" s="39"/>
      <c r="C179" s="265" t="s">
        <v>265</v>
      </c>
      <c r="D179" s="265" t="s">
        <v>267</v>
      </c>
      <c r="E179" s="17" t="s">
        <v>1</v>
      </c>
      <c r="F179" s="266">
        <v>97</v>
      </c>
      <c r="G179" s="34"/>
      <c r="H179" s="39"/>
    </row>
    <row r="180" spans="1:8" s="2" customFormat="1" ht="16.899999999999999" customHeight="1">
      <c r="A180" s="34"/>
      <c r="B180" s="39"/>
      <c r="C180" s="267" t="s">
        <v>1527</v>
      </c>
      <c r="D180" s="34"/>
      <c r="E180" s="34"/>
      <c r="F180" s="34"/>
      <c r="G180" s="34"/>
      <c r="H180" s="39"/>
    </row>
    <row r="181" spans="1:8" s="2" customFormat="1" ht="16.899999999999999" customHeight="1">
      <c r="A181" s="34"/>
      <c r="B181" s="39"/>
      <c r="C181" s="265" t="s">
        <v>445</v>
      </c>
      <c r="D181" s="265" t="s">
        <v>446</v>
      </c>
      <c r="E181" s="17" t="s">
        <v>227</v>
      </c>
      <c r="F181" s="266">
        <v>97</v>
      </c>
      <c r="G181" s="34"/>
      <c r="H181" s="39"/>
    </row>
    <row r="182" spans="1:8" s="2" customFormat="1" ht="22.5">
      <c r="A182" s="34"/>
      <c r="B182" s="39"/>
      <c r="C182" s="265" t="s">
        <v>290</v>
      </c>
      <c r="D182" s="265" t="s">
        <v>291</v>
      </c>
      <c r="E182" s="17" t="s">
        <v>227</v>
      </c>
      <c r="F182" s="266">
        <v>291</v>
      </c>
      <c r="G182" s="34"/>
      <c r="H182" s="39"/>
    </row>
    <row r="183" spans="1:8" s="2" customFormat="1" ht="16.899999999999999" customHeight="1">
      <c r="A183" s="34"/>
      <c r="B183" s="39"/>
      <c r="C183" s="265" t="s">
        <v>435</v>
      </c>
      <c r="D183" s="265" t="s">
        <v>436</v>
      </c>
      <c r="E183" s="17" t="s">
        <v>227</v>
      </c>
      <c r="F183" s="266">
        <v>97</v>
      </c>
      <c r="G183" s="34"/>
      <c r="H183" s="39"/>
    </row>
    <row r="184" spans="1:8" s="2" customFormat="1" ht="16.899999999999999" customHeight="1">
      <c r="A184" s="34"/>
      <c r="B184" s="39"/>
      <c r="C184" s="265" t="s">
        <v>470</v>
      </c>
      <c r="D184" s="265" t="s">
        <v>471</v>
      </c>
      <c r="E184" s="17" t="s">
        <v>227</v>
      </c>
      <c r="F184" s="266">
        <v>97</v>
      </c>
      <c r="G184" s="34"/>
      <c r="H184" s="39"/>
    </row>
    <row r="185" spans="1:8" s="2" customFormat="1" ht="16.899999999999999" customHeight="1">
      <c r="A185" s="34"/>
      <c r="B185" s="39"/>
      <c r="C185" s="265" t="s">
        <v>474</v>
      </c>
      <c r="D185" s="265" t="s">
        <v>475</v>
      </c>
      <c r="E185" s="17" t="s">
        <v>227</v>
      </c>
      <c r="F185" s="266">
        <v>97</v>
      </c>
      <c r="G185" s="34"/>
      <c r="H185" s="39"/>
    </row>
    <row r="186" spans="1:8" s="2" customFormat="1" ht="16.899999999999999" customHeight="1">
      <c r="A186" s="34"/>
      <c r="B186" s="39"/>
      <c r="C186" s="265" t="s">
        <v>478</v>
      </c>
      <c r="D186" s="265" t="s">
        <v>479</v>
      </c>
      <c r="E186" s="17" t="s">
        <v>227</v>
      </c>
      <c r="F186" s="266">
        <v>97</v>
      </c>
      <c r="G186" s="34"/>
      <c r="H186" s="39"/>
    </row>
    <row r="187" spans="1:8" s="2" customFormat="1" ht="22.5">
      <c r="A187" s="34"/>
      <c r="B187" s="39"/>
      <c r="C187" s="265" t="s">
        <v>482</v>
      </c>
      <c r="D187" s="265" t="s">
        <v>483</v>
      </c>
      <c r="E187" s="17" t="s">
        <v>285</v>
      </c>
      <c r="F187" s="266">
        <v>0.01</v>
      </c>
      <c r="G187" s="34"/>
      <c r="H187" s="39"/>
    </row>
    <row r="188" spans="1:8" s="2" customFormat="1" ht="22.5">
      <c r="A188" s="34"/>
      <c r="B188" s="39"/>
      <c r="C188" s="265" t="s">
        <v>500</v>
      </c>
      <c r="D188" s="265" t="s">
        <v>501</v>
      </c>
      <c r="E188" s="17" t="s">
        <v>227</v>
      </c>
      <c r="F188" s="266">
        <v>97</v>
      </c>
      <c r="G188" s="34"/>
      <c r="H188" s="39"/>
    </row>
    <row r="189" spans="1:8" s="2" customFormat="1" ht="16.899999999999999" customHeight="1">
      <c r="A189" s="34"/>
      <c r="B189" s="39"/>
      <c r="C189" s="265" t="s">
        <v>523</v>
      </c>
      <c r="D189" s="265" t="s">
        <v>524</v>
      </c>
      <c r="E189" s="17" t="s">
        <v>245</v>
      </c>
      <c r="F189" s="266">
        <v>2.145</v>
      </c>
      <c r="G189" s="34"/>
      <c r="H189" s="39"/>
    </row>
    <row r="190" spans="1:8" s="2" customFormat="1" ht="16.899999999999999" customHeight="1">
      <c r="A190" s="34"/>
      <c r="B190" s="39"/>
      <c r="C190" s="265" t="s">
        <v>449</v>
      </c>
      <c r="D190" s="265" t="s">
        <v>450</v>
      </c>
      <c r="E190" s="17" t="s">
        <v>451</v>
      </c>
      <c r="F190" s="266">
        <v>2.91</v>
      </c>
      <c r="G190" s="34"/>
      <c r="H190" s="39"/>
    </row>
    <row r="191" spans="1:8" s="2" customFormat="1" ht="16.899999999999999" customHeight="1">
      <c r="A191" s="34"/>
      <c r="B191" s="39"/>
      <c r="C191" s="265" t="s">
        <v>465</v>
      </c>
      <c r="D191" s="265" t="s">
        <v>466</v>
      </c>
      <c r="E191" s="17" t="s">
        <v>451</v>
      </c>
      <c r="F191" s="266">
        <v>8.61</v>
      </c>
      <c r="G191" s="34"/>
      <c r="H191" s="39"/>
    </row>
    <row r="192" spans="1:8" s="2" customFormat="1" ht="16.899999999999999" customHeight="1">
      <c r="A192" s="34"/>
      <c r="B192" s="39"/>
      <c r="C192" s="265" t="s">
        <v>439</v>
      </c>
      <c r="D192" s="265" t="s">
        <v>440</v>
      </c>
      <c r="E192" s="17" t="s">
        <v>441</v>
      </c>
      <c r="F192" s="266">
        <v>7.8E-2</v>
      </c>
      <c r="G192" s="34"/>
      <c r="H192" s="39"/>
    </row>
    <row r="193" spans="1:8" s="2" customFormat="1" ht="16.899999999999999" customHeight="1">
      <c r="A193" s="34"/>
      <c r="B193" s="39"/>
      <c r="C193" s="265" t="s">
        <v>504</v>
      </c>
      <c r="D193" s="265" t="s">
        <v>505</v>
      </c>
      <c r="E193" s="17" t="s">
        <v>245</v>
      </c>
      <c r="F193" s="266">
        <v>5.82</v>
      </c>
      <c r="G193" s="34"/>
      <c r="H193" s="39"/>
    </row>
    <row r="194" spans="1:8" s="2" customFormat="1" ht="16.899999999999999" customHeight="1">
      <c r="A194" s="34"/>
      <c r="B194" s="39"/>
      <c r="C194" s="261" t="s">
        <v>268</v>
      </c>
      <c r="D194" s="262" t="s">
        <v>268</v>
      </c>
      <c r="E194" s="263" t="s">
        <v>245</v>
      </c>
      <c r="F194" s="264">
        <v>2.145</v>
      </c>
      <c r="G194" s="34"/>
      <c r="H194" s="39"/>
    </row>
    <row r="195" spans="1:8" s="2" customFormat="1" ht="16.899999999999999" customHeight="1">
      <c r="A195" s="34"/>
      <c r="B195" s="39"/>
      <c r="C195" s="265" t="s">
        <v>268</v>
      </c>
      <c r="D195" s="265" t="s">
        <v>526</v>
      </c>
      <c r="E195" s="17" t="s">
        <v>1</v>
      </c>
      <c r="F195" s="266">
        <v>2.145</v>
      </c>
      <c r="G195" s="34"/>
      <c r="H195" s="39"/>
    </row>
    <row r="196" spans="1:8" s="2" customFormat="1" ht="16.899999999999999" customHeight="1">
      <c r="A196" s="34"/>
      <c r="B196" s="39"/>
      <c r="C196" s="267" t="s">
        <v>1527</v>
      </c>
      <c r="D196" s="34"/>
      <c r="E196" s="34"/>
      <c r="F196" s="34"/>
      <c r="G196" s="34"/>
      <c r="H196" s="39"/>
    </row>
    <row r="197" spans="1:8" s="2" customFormat="1" ht="16.899999999999999" customHeight="1">
      <c r="A197" s="34"/>
      <c r="B197" s="39"/>
      <c r="C197" s="265" t="s">
        <v>523</v>
      </c>
      <c r="D197" s="265" t="s">
        <v>524</v>
      </c>
      <c r="E197" s="17" t="s">
        <v>245</v>
      </c>
      <c r="F197" s="266">
        <v>2.145</v>
      </c>
      <c r="G197" s="34"/>
      <c r="H197" s="39"/>
    </row>
    <row r="198" spans="1:8" s="2" customFormat="1" ht="16.899999999999999" customHeight="1">
      <c r="A198" s="34"/>
      <c r="B198" s="39"/>
      <c r="C198" s="265" t="s">
        <v>528</v>
      </c>
      <c r="D198" s="265" t="s">
        <v>529</v>
      </c>
      <c r="E198" s="17" t="s">
        <v>245</v>
      </c>
      <c r="F198" s="266">
        <v>2.145</v>
      </c>
      <c r="G198" s="34"/>
      <c r="H198" s="39"/>
    </row>
    <row r="199" spans="1:8" s="2" customFormat="1" ht="16.899999999999999" customHeight="1">
      <c r="A199" s="34"/>
      <c r="B199" s="39"/>
      <c r="C199" s="265" t="s">
        <v>532</v>
      </c>
      <c r="D199" s="265" t="s">
        <v>533</v>
      </c>
      <c r="E199" s="17" t="s">
        <v>245</v>
      </c>
      <c r="F199" s="266">
        <v>51.48</v>
      </c>
      <c r="G199" s="34"/>
      <c r="H199" s="39"/>
    </row>
    <row r="200" spans="1:8" s="2" customFormat="1" ht="16.899999999999999" customHeight="1">
      <c r="A200" s="34"/>
      <c r="B200" s="39"/>
      <c r="C200" s="261" t="s">
        <v>270</v>
      </c>
      <c r="D200" s="262" t="s">
        <v>270</v>
      </c>
      <c r="E200" s="263" t="s">
        <v>245</v>
      </c>
      <c r="F200" s="264">
        <v>53.514000000000003</v>
      </c>
      <c r="G200" s="34"/>
      <c r="H200" s="39"/>
    </row>
    <row r="201" spans="1:8" s="2" customFormat="1" ht="16.899999999999999" customHeight="1">
      <c r="A201" s="34"/>
      <c r="B201" s="39"/>
      <c r="C201" s="265" t="s">
        <v>270</v>
      </c>
      <c r="D201" s="265" t="s">
        <v>427</v>
      </c>
      <c r="E201" s="17" t="s">
        <v>1</v>
      </c>
      <c r="F201" s="266">
        <v>53.514000000000003</v>
      </c>
      <c r="G201" s="34"/>
      <c r="H201" s="39"/>
    </row>
    <row r="202" spans="1:8" s="2" customFormat="1" ht="16.899999999999999" customHeight="1">
      <c r="A202" s="34"/>
      <c r="B202" s="39"/>
      <c r="C202" s="267" t="s">
        <v>1527</v>
      </c>
      <c r="D202" s="34"/>
      <c r="E202" s="34"/>
      <c r="F202" s="34"/>
      <c r="G202" s="34"/>
      <c r="H202" s="39"/>
    </row>
    <row r="203" spans="1:8" s="2" customFormat="1" ht="16.899999999999999" customHeight="1">
      <c r="A203" s="34"/>
      <c r="B203" s="39"/>
      <c r="C203" s="265" t="s">
        <v>424</v>
      </c>
      <c r="D203" s="265" t="s">
        <v>425</v>
      </c>
      <c r="E203" s="17" t="s">
        <v>245</v>
      </c>
      <c r="F203" s="266">
        <v>53.514000000000003</v>
      </c>
      <c r="G203" s="34"/>
      <c r="H203" s="39"/>
    </row>
    <row r="204" spans="1:8" s="2" customFormat="1" ht="16.899999999999999" customHeight="1">
      <c r="A204" s="34"/>
      <c r="B204" s="39"/>
      <c r="C204" s="265" t="s">
        <v>429</v>
      </c>
      <c r="D204" s="265" t="s">
        <v>430</v>
      </c>
      <c r="E204" s="17" t="s">
        <v>420</v>
      </c>
      <c r="F204" s="266">
        <v>101.67700000000001</v>
      </c>
      <c r="G204" s="34"/>
      <c r="H204" s="39"/>
    </row>
    <row r="205" spans="1:8" s="2" customFormat="1" ht="26.45" customHeight="1">
      <c r="A205" s="34"/>
      <c r="B205" s="39"/>
      <c r="C205" s="260" t="s">
        <v>1529</v>
      </c>
      <c r="D205" s="260" t="s">
        <v>90</v>
      </c>
      <c r="E205" s="34"/>
      <c r="F205" s="34"/>
      <c r="G205" s="34"/>
      <c r="H205" s="39"/>
    </row>
    <row r="206" spans="1:8" s="2" customFormat="1" ht="16.899999999999999" customHeight="1">
      <c r="A206" s="34"/>
      <c r="B206" s="39"/>
      <c r="C206" s="261" t="s">
        <v>244</v>
      </c>
      <c r="D206" s="262" t="s">
        <v>244</v>
      </c>
      <c r="E206" s="263" t="s">
        <v>245</v>
      </c>
      <c r="F206" s="264">
        <v>14.988</v>
      </c>
      <c r="G206" s="34"/>
      <c r="H206" s="39"/>
    </row>
    <row r="207" spans="1:8" s="2" customFormat="1" ht="16.899999999999999" customHeight="1">
      <c r="A207" s="34"/>
      <c r="B207" s="39"/>
      <c r="C207" s="265" t="s">
        <v>1</v>
      </c>
      <c r="D207" s="265" t="s">
        <v>908</v>
      </c>
      <c r="E207" s="17" t="s">
        <v>1</v>
      </c>
      <c r="F207" s="266">
        <v>0</v>
      </c>
      <c r="G207" s="34"/>
      <c r="H207" s="39"/>
    </row>
    <row r="208" spans="1:8" s="2" customFormat="1" ht="16.899999999999999" customHeight="1">
      <c r="A208" s="34"/>
      <c r="B208" s="39"/>
      <c r="C208" s="265" t="s">
        <v>1</v>
      </c>
      <c r="D208" s="265" t="s">
        <v>923</v>
      </c>
      <c r="E208" s="17" t="s">
        <v>1</v>
      </c>
      <c r="F208" s="266">
        <v>6.3040000000000003</v>
      </c>
      <c r="G208" s="34"/>
      <c r="H208" s="39"/>
    </row>
    <row r="209" spans="1:8" s="2" customFormat="1" ht="16.899999999999999" customHeight="1">
      <c r="A209" s="34"/>
      <c r="B209" s="39"/>
      <c r="C209" s="265" t="s">
        <v>1</v>
      </c>
      <c r="D209" s="265" t="s">
        <v>924</v>
      </c>
      <c r="E209" s="17" t="s">
        <v>1</v>
      </c>
      <c r="F209" s="266">
        <v>5.6269999999999998</v>
      </c>
      <c r="G209" s="34"/>
      <c r="H209" s="39"/>
    </row>
    <row r="210" spans="1:8" s="2" customFormat="1" ht="16.899999999999999" customHeight="1">
      <c r="A210" s="34"/>
      <c r="B210" s="39"/>
      <c r="C210" s="265" t="s">
        <v>1</v>
      </c>
      <c r="D210" s="265" t="s">
        <v>925</v>
      </c>
      <c r="E210" s="17" t="s">
        <v>1</v>
      </c>
      <c r="F210" s="266">
        <v>3.0569999999999999</v>
      </c>
      <c r="G210" s="34"/>
      <c r="H210" s="39"/>
    </row>
    <row r="211" spans="1:8" s="2" customFormat="1" ht="16.899999999999999" customHeight="1">
      <c r="A211" s="34"/>
      <c r="B211" s="39"/>
      <c r="C211" s="265" t="s">
        <v>244</v>
      </c>
      <c r="D211" s="265" t="s">
        <v>170</v>
      </c>
      <c r="E211" s="17" t="s">
        <v>1</v>
      </c>
      <c r="F211" s="266">
        <v>14.988</v>
      </c>
      <c r="G211" s="34"/>
      <c r="H211" s="39"/>
    </row>
    <row r="212" spans="1:8" s="2" customFormat="1" ht="16.899999999999999" customHeight="1">
      <c r="A212" s="34"/>
      <c r="B212" s="39"/>
      <c r="C212" s="267" t="s">
        <v>1527</v>
      </c>
      <c r="D212" s="34"/>
      <c r="E212" s="34"/>
      <c r="F212" s="34"/>
      <c r="G212" s="34"/>
      <c r="H212" s="39"/>
    </row>
    <row r="213" spans="1:8" s="2" customFormat="1" ht="16.899999999999999" customHeight="1">
      <c r="A213" s="34"/>
      <c r="B213" s="39"/>
      <c r="C213" s="265" t="s">
        <v>920</v>
      </c>
      <c r="D213" s="265" t="s">
        <v>921</v>
      </c>
      <c r="E213" s="17" t="s">
        <v>245</v>
      </c>
      <c r="F213" s="266">
        <v>14.988</v>
      </c>
      <c r="G213" s="34"/>
      <c r="H213" s="39"/>
    </row>
    <row r="214" spans="1:8" s="2" customFormat="1" ht="16.899999999999999" customHeight="1">
      <c r="A214" s="34"/>
      <c r="B214" s="39"/>
      <c r="C214" s="265" t="s">
        <v>424</v>
      </c>
      <c r="D214" s="265" t="s">
        <v>425</v>
      </c>
      <c r="E214" s="17" t="s">
        <v>245</v>
      </c>
      <c r="F214" s="266">
        <v>286.98500000000001</v>
      </c>
      <c r="G214" s="34"/>
      <c r="H214" s="39"/>
    </row>
    <row r="215" spans="1:8" s="2" customFormat="1" ht="16.899999999999999" customHeight="1">
      <c r="A215" s="34"/>
      <c r="B215" s="39"/>
      <c r="C215" s="261" t="s">
        <v>842</v>
      </c>
      <c r="D215" s="262" t="s">
        <v>842</v>
      </c>
      <c r="E215" s="263" t="s">
        <v>245</v>
      </c>
      <c r="F215" s="264">
        <v>87.204999999999998</v>
      </c>
      <c r="G215" s="34"/>
      <c r="H215" s="39"/>
    </row>
    <row r="216" spans="1:8" s="2" customFormat="1" ht="16.899999999999999" customHeight="1">
      <c r="A216" s="34"/>
      <c r="B216" s="39"/>
      <c r="C216" s="265" t="s">
        <v>1</v>
      </c>
      <c r="D216" s="265" t="s">
        <v>908</v>
      </c>
      <c r="E216" s="17" t="s">
        <v>1</v>
      </c>
      <c r="F216" s="266">
        <v>0</v>
      </c>
      <c r="G216" s="34"/>
      <c r="H216" s="39"/>
    </row>
    <row r="217" spans="1:8" s="2" customFormat="1" ht="16.899999999999999" customHeight="1">
      <c r="A217" s="34"/>
      <c r="B217" s="39"/>
      <c r="C217" s="265" t="s">
        <v>842</v>
      </c>
      <c r="D217" s="265" t="s">
        <v>909</v>
      </c>
      <c r="E217" s="17" t="s">
        <v>1</v>
      </c>
      <c r="F217" s="266">
        <v>87.204999999999998</v>
      </c>
      <c r="G217" s="34"/>
      <c r="H217" s="39"/>
    </row>
    <row r="218" spans="1:8" s="2" customFormat="1" ht="16.899999999999999" customHeight="1">
      <c r="A218" s="34"/>
      <c r="B218" s="39"/>
      <c r="C218" s="267" t="s">
        <v>1527</v>
      </c>
      <c r="D218" s="34"/>
      <c r="E218" s="34"/>
      <c r="F218" s="34"/>
      <c r="G218" s="34"/>
      <c r="H218" s="39"/>
    </row>
    <row r="219" spans="1:8" s="2" customFormat="1" ht="16.899999999999999" customHeight="1">
      <c r="A219" s="34"/>
      <c r="B219" s="39"/>
      <c r="C219" s="265" t="s">
        <v>905</v>
      </c>
      <c r="D219" s="265" t="s">
        <v>906</v>
      </c>
      <c r="E219" s="17" t="s">
        <v>245</v>
      </c>
      <c r="F219" s="266">
        <v>87.204999999999998</v>
      </c>
      <c r="G219" s="34"/>
      <c r="H219" s="39"/>
    </row>
    <row r="220" spans="1:8" s="2" customFormat="1" ht="16.899999999999999" customHeight="1">
      <c r="A220" s="34"/>
      <c r="B220" s="39"/>
      <c r="C220" s="265" t="s">
        <v>424</v>
      </c>
      <c r="D220" s="265" t="s">
        <v>425</v>
      </c>
      <c r="E220" s="17" t="s">
        <v>245</v>
      </c>
      <c r="F220" s="266">
        <v>286.98500000000001</v>
      </c>
      <c r="G220" s="34"/>
      <c r="H220" s="39"/>
    </row>
    <row r="221" spans="1:8" s="2" customFormat="1" ht="16.899999999999999" customHeight="1">
      <c r="A221" s="34"/>
      <c r="B221" s="39"/>
      <c r="C221" s="265" t="s">
        <v>911</v>
      </c>
      <c r="D221" s="265" t="s">
        <v>912</v>
      </c>
      <c r="E221" s="17" t="s">
        <v>420</v>
      </c>
      <c r="F221" s="266">
        <v>174.41</v>
      </c>
      <c r="G221" s="34"/>
      <c r="H221" s="39"/>
    </row>
    <row r="222" spans="1:8" s="2" customFormat="1" ht="16.899999999999999" customHeight="1">
      <c r="A222" s="34"/>
      <c r="B222" s="39"/>
      <c r="C222" s="261" t="s">
        <v>844</v>
      </c>
      <c r="D222" s="262" t="s">
        <v>845</v>
      </c>
      <c r="E222" s="263" t="s">
        <v>227</v>
      </c>
      <c r="F222" s="264">
        <v>557.19600000000003</v>
      </c>
      <c r="G222" s="34"/>
      <c r="H222" s="39"/>
    </row>
    <row r="223" spans="1:8" s="2" customFormat="1" ht="16.899999999999999" customHeight="1">
      <c r="A223" s="34"/>
      <c r="B223" s="39"/>
      <c r="C223" s="265" t="s">
        <v>1</v>
      </c>
      <c r="D223" s="265" t="s">
        <v>885</v>
      </c>
      <c r="E223" s="17" t="s">
        <v>1</v>
      </c>
      <c r="F223" s="266">
        <v>0</v>
      </c>
      <c r="G223" s="34"/>
      <c r="H223" s="39"/>
    </row>
    <row r="224" spans="1:8" s="2" customFormat="1" ht="22.5">
      <c r="A224" s="34"/>
      <c r="B224" s="39"/>
      <c r="C224" s="265" t="s">
        <v>886</v>
      </c>
      <c r="D224" s="265" t="s">
        <v>887</v>
      </c>
      <c r="E224" s="17" t="s">
        <v>1</v>
      </c>
      <c r="F224" s="266">
        <v>551.19600000000003</v>
      </c>
      <c r="G224" s="34"/>
      <c r="H224" s="39"/>
    </row>
    <row r="225" spans="1:8" s="2" customFormat="1" ht="16.899999999999999" customHeight="1">
      <c r="A225" s="34"/>
      <c r="B225" s="39"/>
      <c r="C225" s="265" t="s">
        <v>1</v>
      </c>
      <c r="D225" s="265" t="s">
        <v>888</v>
      </c>
      <c r="E225" s="17" t="s">
        <v>1</v>
      </c>
      <c r="F225" s="266">
        <v>0</v>
      </c>
      <c r="G225" s="34"/>
      <c r="H225" s="39"/>
    </row>
    <row r="226" spans="1:8" s="2" customFormat="1" ht="16.899999999999999" customHeight="1">
      <c r="A226" s="34"/>
      <c r="B226" s="39"/>
      <c r="C226" s="265" t="s">
        <v>1</v>
      </c>
      <c r="D226" s="265" t="s">
        <v>889</v>
      </c>
      <c r="E226" s="17" t="s">
        <v>1</v>
      </c>
      <c r="F226" s="266">
        <v>6</v>
      </c>
      <c r="G226" s="34"/>
      <c r="H226" s="39"/>
    </row>
    <row r="227" spans="1:8" s="2" customFormat="1" ht="16.899999999999999" customHeight="1">
      <c r="A227" s="34"/>
      <c r="B227" s="39"/>
      <c r="C227" s="265" t="s">
        <v>844</v>
      </c>
      <c r="D227" s="265" t="s">
        <v>170</v>
      </c>
      <c r="E227" s="17" t="s">
        <v>1</v>
      </c>
      <c r="F227" s="266">
        <v>557.19600000000003</v>
      </c>
      <c r="G227" s="34"/>
      <c r="H227" s="39"/>
    </row>
    <row r="228" spans="1:8" s="2" customFormat="1" ht="16.899999999999999" customHeight="1">
      <c r="A228" s="34"/>
      <c r="B228" s="39"/>
      <c r="C228" s="267" t="s">
        <v>1527</v>
      </c>
      <c r="D228" s="34"/>
      <c r="E228" s="34"/>
      <c r="F228" s="34"/>
      <c r="G228" s="34"/>
      <c r="H228" s="39"/>
    </row>
    <row r="229" spans="1:8" s="2" customFormat="1" ht="16.899999999999999" customHeight="1">
      <c r="A229" s="34"/>
      <c r="B229" s="39"/>
      <c r="C229" s="265" t="s">
        <v>882</v>
      </c>
      <c r="D229" s="265" t="s">
        <v>883</v>
      </c>
      <c r="E229" s="17" t="s">
        <v>227</v>
      </c>
      <c r="F229" s="266">
        <v>557.19600000000003</v>
      </c>
      <c r="G229" s="34"/>
      <c r="H229" s="39"/>
    </row>
    <row r="230" spans="1:8" s="2" customFormat="1" ht="16.899999999999999" customHeight="1">
      <c r="A230" s="34"/>
      <c r="B230" s="39"/>
      <c r="C230" s="265" t="s">
        <v>890</v>
      </c>
      <c r="D230" s="265" t="s">
        <v>891</v>
      </c>
      <c r="E230" s="17" t="s">
        <v>227</v>
      </c>
      <c r="F230" s="266">
        <v>557.19600000000003</v>
      </c>
      <c r="G230" s="34"/>
      <c r="H230" s="39"/>
    </row>
    <row r="231" spans="1:8" s="2" customFormat="1" ht="16.899999999999999" customHeight="1">
      <c r="A231" s="34"/>
      <c r="B231" s="39"/>
      <c r="C231" s="261" t="s">
        <v>886</v>
      </c>
      <c r="D231" s="262" t="s">
        <v>886</v>
      </c>
      <c r="E231" s="263" t="s">
        <v>227</v>
      </c>
      <c r="F231" s="264">
        <v>551.19600000000003</v>
      </c>
      <c r="G231" s="34"/>
      <c r="H231" s="39"/>
    </row>
    <row r="232" spans="1:8" s="2" customFormat="1" ht="16.899999999999999" customHeight="1">
      <c r="A232" s="34"/>
      <c r="B232" s="39"/>
      <c r="C232" s="265" t="s">
        <v>1</v>
      </c>
      <c r="D232" s="265" t="s">
        <v>885</v>
      </c>
      <c r="E232" s="17" t="s">
        <v>1</v>
      </c>
      <c r="F232" s="266">
        <v>0</v>
      </c>
      <c r="G232" s="34"/>
      <c r="H232" s="39"/>
    </row>
    <row r="233" spans="1:8" s="2" customFormat="1" ht="22.5">
      <c r="A233" s="34"/>
      <c r="B233" s="39"/>
      <c r="C233" s="265" t="s">
        <v>886</v>
      </c>
      <c r="D233" s="265" t="s">
        <v>887</v>
      </c>
      <c r="E233" s="17" t="s">
        <v>1</v>
      </c>
      <c r="F233" s="266">
        <v>551.19600000000003</v>
      </c>
      <c r="G233" s="34"/>
      <c r="H233" s="39"/>
    </row>
    <row r="234" spans="1:8" s="2" customFormat="1" ht="16.899999999999999" customHeight="1">
      <c r="A234" s="34"/>
      <c r="B234" s="39"/>
      <c r="C234" s="261" t="s">
        <v>847</v>
      </c>
      <c r="D234" s="262" t="s">
        <v>847</v>
      </c>
      <c r="E234" s="263" t="s">
        <v>102</v>
      </c>
      <c r="F234" s="264">
        <v>26.58</v>
      </c>
      <c r="G234" s="34"/>
      <c r="H234" s="39"/>
    </row>
    <row r="235" spans="1:8" s="2" customFormat="1" ht="16.899999999999999" customHeight="1">
      <c r="A235" s="34"/>
      <c r="B235" s="39"/>
      <c r="C235" s="265" t="s">
        <v>1</v>
      </c>
      <c r="D235" s="265" t="s">
        <v>933</v>
      </c>
      <c r="E235" s="17" t="s">
        <v>1</v>
      </c>
      <c r="F235" s="266">
        <v>0</v>
      </c>
      <c r="G235" s="34"/>
      <c r="H235" s="39"/>
    </row>
    <row r="236" spans="1:8" s="2" customFormat="1" ht="16.899999999999999" customHeight="1">
      <c r="A236" s="34"/>
      <c r="B236" s="39"/>
      <c r="C236" s="265" t="s">
        <v>847</v>
      </c>
      <c r="D236" s="265" t="s">
        <v>934</v>
      </c>
      <c r="E236" s="17" t="s">
        <v>1</v>
      </c>
      <c r="F236" s="266">
        <v>26.58</v>
      </c>
      <c r="G236" s="34"/>
      <c r="H236" s="39"/>
    </row>
    <row r="237" spans="1:8" s="2" customFormat="1" ht="16.899999999999999" customHeight="1">
      <c r="A237" s="34"/>
      <c r="B237" s="39"/>
      <c r="C237" s="267" t="s">
        <v>1527</v>
      </c>
      <c r="D237" s="34"/>
      <c r="E237" s="34"/>
      <c r="F237" s="34"/>
      <c r="G237" s="34"/>
      <c r="H237" s="39"/>
    </row>
    <row r="238" spans="1:8" s="2" customFormat="1" ht="22.5">
      <c r="A238" s="34"/>
      <c r="B238" s="39"/>
      <c r="C238" s="265" t="s">
        <v>634</v>
      </c>
      <c r="D238" s="265" t="s">
        <v>635</v>
      </c>
      <c r="E238" s="17" t="s">
        <v>102</v>
      </c>
      <c r="F238" s="266">
        <v>26.58</v>
      </c>
      <c r="G238" s="34"/>
      <c r="H238" s="39"/>
    </row>
    <row r="239" spans="1:8" s="2" customFormat="1" ht="16.899999999999999" customHeight="1">
      <c r="A239" s="34"/>
      <c r="B239" s="39"/>
      <c r="C239" s="265" t="s">
        <v>905</v>
      </c>
      <c r="D239" s="265" t="s">
        <v>906</v>
      </c>
      <c r="E239" s="17" t="s">
        <v>245</v>
      </c>
      <c r="F239" s="266">
        <v>87.204999999999998</v>
      </c>
      <c r="G239" s="34"/>
      <c r="H239" s="39"/>
    </row>
    <row r="240" spans="1:8" s="2" customFormat="1" ht="16.899999999999999" customHeight="1">
      <c r="A240" s="34"/>
      <c r="B240" s="39"/>
      <c r="C240" s="265" t="s">
        <v>916</v>
      </c>
      <c r="D240" s="265" t="s">
        <v>917</v>
      </c>
      <c r="E240" s="17" t="s">
        <v>102</v>
      </c>
      <c r="F240" s="266">
        <v>73.47</v>
      </c>
      <c r="G240" s="34"/>
      <c r="H240" s="39"/>
    </row>
    <row r="241" spans="1:8" s="2" customFormat="1" ht="16.899999999999999" customHeight="1">
      <c r="A241" s="34"/>
      <c r="B241" s="39"/>
      <c r="C241" s="265" t="s">
        <v>920</v>
      </c>
      <c r="D241" s="265" t="s">
        <v>921</v>
      </c>
      <c r="E241" s="17" t="s">
        <v>245</v>
      </c>
      <c r="F241" s="266">
        <v>14.988</v>
      </c>
      <c r="G241" s="34"/>
      <c r="H241" s="39"/>
    </row>
    <row r="242" spans="1:8" s="2" customFormat="1" ht="16.899999999999999" customHeight="1">
      <c r="A242" s="34"/>
      <c r="B242" s="39"/>
      <c r="C242" s="265" t="s">
        <v>926</v>
      </c>
      <c r="D242" s="265" t="s">
        <v>927</v>
      </c>
      <c r="E242" s="17" t="s">
        <v>245</v>
      </c>
      <c r="F242" s="266">
        <v>8.3970000000000002</v>
      </c>
      <c r="G242" s="34"/>
      <c r="H242" s="39"/>
    </row>
    <row r="243" spans="1:8" s="2" customFormat="1" ht="16.899999999999999" customHeight="1">
      <c r="A243" s="34"/>
      <c r="B243" s="39"/>
      <c r="C243" s="265" t="s">
        <v>640</v>
      </c>
      <c r="D243" s="265" t="s">
        <v>641</v>
      </c>
      <c r="E243" s="17" t="s">
        <v>102</v>
      </c>
      <c r="F243" s="266">
        <v>26.978999999999999</v>
      </c>
      <c r="G243" s="34"/>
      <c r="H243" s="39"/>
    </row>
    <row r="244" spans="1:8" s="2" customFormat="1" ht="16.899999999999999" customHeight="1">
      <c r="A244" s="34"/>
      <c r="B244" s="39"/>
      <c r="C244" s="261" t="s">
        <v>849</v>
      </c>
      <c r="D244" s="262" t="s">
        <v>849</v>
      </c>
      <c r="E244" s="263" t="s">
        <v>102</v>
      </c>
      <c r="F244" s="264">
        <v>46.89</v>
      </c>
      <c r="G244" s="34"/>
      <c r="H244" s="39"/>
    </row>
    <row r="245" spans="1:8" s="2" customFormat="1" ht="16.899999999999999" customHeight="1">
      <c r="A245" s="34"/>
      <c r="B245" s="39"/>
      <c r="C245" s="265" t="s">
        <v>1</v>
      </c>
      <c r="D245" s="265" t="s">
        <v>874</v>
      </c>
      <c r="E245" s="17" t="s">
        <v>1</v>
      </c>
      <c r="F245" s="266">
        <v>0</v>
      </c>
      <c r="G245" s="34"/>
      <c r="H245" s="39"/>
    </row>
    <row r="246" spans="1:8" s="2" customFormat="1" ht="16.899999999999999" customHeight="1">
      <c r="A246" s="34"/>
      <c r="B246" s="39"/>
      <c r="C246" s="265" t="s">
        <v>849</v>
      </c>
      <c r="D246" s="265" t="s">
        <v>942</v>
      </c>
      <c r="E246" s="17" t="s">
        <v>1</v>
      </c>
      <c r="F246" s="266">
        <v>46.89</v>
      </c>
      <c r="G246" s="34"/>
      <c r="H246" s="39"/>
    </row>
    <row r="247" spans="1:8" s="2" customFormat="1" ht="16.899999999999999" customHeight="1">
      <c r="A247" s="34"/>
      <c r="B247" s="39"/>
      <c r="C247" s="267" t="s">
        <v>1527</v>
      </c>
      <c r="D247" s="34"/>
      <c r="E247" s="34"/>
      <c r="F247" s="34"/>
      <c r="G247" s="34"/>
      <c r="H247" s="39"/>
    </row>
    <row r="248" spans="1:8" s="2" customFormat="1" ht="22.5">
      <c r="A248" s="34"/>
      <c r="B248" s="39"/>
      <c r="C248" s="265" t="s">
        <v>939</v>
      </c>
      <c r="D248" s="265" t="s">
        <v>940</v>
      </c>
      <c r="E248" s="17" t="s">
        <v>102</v>
      </c>
      <c r="F248" s="266">
        <v>46.89</v>
      </c>
      <c r="G248" s="34"/>
      <c r="H248" s="39"/>
    </row>
    <row r="249" spans="1:8" s="2" customFormat="1" ht="16.899999999999999" customHeight="1">
      <c r="A249" s="34"/>
      <c r="B249" s="39"/>
      <c r="C249" s="265" t="s">
        <v>905</v>
      </c>
      <c r="D249" s="265" t="s">
        <v>906</v>
      </c>
      <c r="E249" s="17" t="s">
        <v>245</v>
      </c>
      <c r="F249" s="266">
        <v>87.204999999999998</v>
      </c>
      <c r="G249" s="34"/>
      <c r="H249" s="39"/>
    </row>
    <row r="250" spans="1:8" s="2" customFormat="1" ht="16.899999999999999" customHeight="1">
      <c r="A250" s="34"/>
      <c r="B250" s="39"/>
      <c r="C250" s="265" t="s">
        <v>916</v>
      </c>
      <c r="D250" s="265" t="s">
        <v>917</v>
      </c>
      <c r="E250" s="17" t="s">
        <v>102</v>
      </c>
      <c r="F250" s="266">
        <v>73.47</v>
      </c>
      <c r="G250" s="34"/>
      <c r="H250" s="39"/>
    </row>
    <row r="251" spans="1:8" s="2" customFormat="1" ht="16.899999999999999" customHeight="1">
      <c r="A251" s="34"/>
      <c r="B251" s="39"/>
      <c r="C251" s="265" t="s">
        <v>920</v>
      </c>
      <c r="D251" s="265" t="s">
        <v>921</v>
      </c>
      <c r="E251" s="17" t="s">
        <v>245</v>
      </c>
      <c r="F251" s="266">
        <v>14.988</v>
      </c>
      <c r="G251" s="34"/>
      <c r="H251" s="39"/>
    </row>
    <row r="252" spans="1:8" s="2" customFormat="1" ht="16.899999999999999" customHeight="1">
      <c r="A252" s="34"/>
      <c r="B252" s="39"/>
      <c r="C252" s="265" t="s">
        <v>926</v>
      </c>
      <c r="D252" s="265" t="s">
        <v>927</v>
      </c>
      <c r="E252" s="17" t="s">
        <v>245</v>
      </c>
      <c r="F252" s="266">
        <v>8.3970000000000002</v>
      </c>
      <c r="G252" s="34"/>
      <c r="H252" s="39"/>
    </row>
    <row r="253" spans="1:8" s="2" customFormat="1" ht="22.5">
      <c r="A253" s="34"/>
      <c r="B253" s="39"/>
      <c r="C253" s="265" t="s">
        <v>943</v>
      </c>
      <c r="D253" s="265" t="s">
        <v>944</v>
      </c>
      <c r="E253" s="17" t="s">
        <v>102</v>
      </c>
      <c r="F253" s="266">
        <v>49.234999999999999</v>
      </c>
      <c r="G253" s="34"/>
      <c r="H253" s="39"/>
    </row>
    <row r="254" spans="1:8" s="2" customFormat="1" ht="16.899999999999999" customHeight="1">
      <c r="A254" s="34"/>
      <c r="B254" s="39"/>
      <c r="C254" s="261" t="s">
        <v>851</v>
      </c>
      <c r="D254" s="262" t="s">
        <v>851</v>
      </c>
      <c r="E254" s="263" t="s">
        <v>102</v>
      </c>
      <c r="F254" s="264">
        <v>48.49</v>
      </c>
      <c r="G254" s="34"/>
      <c r="H254" s="39"/>
    </row>
    <row r="255" spans="1:8" s="2" customFormat="1" ht="16.899999999999999" customHeight="1">
      <c r="A255" s="34"/>
      <c r="B255" s="39"/>
      <c r="C255" s="265" t="s">
        <v>1</v>
      </c>
      <c r="D255" s="265" t="s">
        <v>874</v>
      </c>
      <c r="E255" s="17" t="s">
        <v>1</v>
      </c>
      <c r="F255" s="266">
        <v>0</v>
      </c>
      <c r="G255" s="34"/>
      <c r="H255" s="39"/>
    </row>
    <row r="256" spans="1:8" s="2" customFormat="1" ht="16.899999999999999" customHeight="1">
      <c r="A256" s="34"/>
      <c r="B256" s="39"/>
      <c r="C256" s="265" t="s">
        <v>851</v>
      </c>
      <c r="D256" s="265" t="s">
        <v>852</v>
      </c>
      <c r="E256" s="17" t="s">
        <v>1</v>
      </c>
      <c r="F256" s="266">
        <v>48.49</v>
      </c>
      <c r="G256" s="34"/>
      <c r="H256" s="39"/>
    </row>
    <row r="257" spans="1:8" s="2" customFormat="1" ht="16.899999999999999" customHeight="1">
      <c r="A257" s="34"/>
      <c r="B257" s="39"/>
      <c r="C257" s="267" t="s">
        <v>1527</v>
      </c>
      <c r="D257" s="34"/>
      <c r="E257" s="34"/>
      <c r="F257" s="34"/>
      <c r="G257" s="34"/>
      <c r="H257" s="39"/>
    </row>
    <row r="258" spans="1:8" s="2" customFormat="1" ht="22.5">
      <c r="A258" s="34"/>
      <c r="B258" s="39"/>
      <c r="C258" s="265" t="s">
        <v>947</v>
      </c>
      <c r="D258" s="265" t="s">
        <v>948</v>
      </c>
      <c r="E258" s="17" t="s">
        <v>102</v>
      </c>
      <c r="F258" s="266">
        <v>48.49</v>
      </c>
      <c r="G258" s="34"/>
      <c r="H258" s="39"/>
    </row>
    <row r="259" spans="1:8" s="2" customFormat="1" ht="16.899999999999999" customHeight="1">
      <c r="A259" s="34"/>
      <c r="B259" s="39"/>
      <c r="C259" s="265" t="s">
        <v>905</v>
      </c>
      <c r="D259" s="265" t="s">
        <v>906</v>
      </c>
      <c r="E259" s="17" t="s">
        <v>245</v>
      </c>
      <c r="F259" s="266">
        <v>87.204999999999998</v>
      </c>
      <c r="G259" s="34"/>
      <c r="H259" s="39"/>
    </row>
    <row r="260" spans="1:8" s="2" customFormat="1" ht="16.899999999999999" customHeight="1">
      <c r="A260" s="34"/>
      <c r="B260" s="39"/>
      <c r="C260" s="265" t="s">
        <v>920</v>
      </c>
      <c r="D260" s="265" t="s">
        <v>921</v>
      </c>
      <c r="E260" s="17" t="s">
        <v>245</v>
      </c>
      <c r="F260" s="266">
        <v>14.988</v>
      </c>
      <c r="G260" s="34"/>
      <c r="H260" s="39"/>
    </row>
    <row r="261" spans="1:8" s="2" customFormat="1" ht="16.899999999999999" customHeight="1">
      <c r="A261" s="34"/>
      <c r="B261" s="39"/>
      <c r="C261" s="265" t="s">
        <v>926</v>
      </c>
      <c r="D261" s="265" t="s">
        <v>927</v>
      </c>
      <c r="E261" s="17" t="s">
        <v>245</v>
      </c>
      <c r="F261" s="266">
        <v>8.3970000000000002</v>
      </c>
      <c r="G261" s="34"/>
      <c r="H261" s="39"/>
    </row>
    <row r="262" spans="1:8" s="2" customFormat="1" ht="16.899999999999999" customHeight="1">
      <c r="A262" s="34"/>
      <c r="B262" s="39"/>
      <c r="C262" s="261" t="s">
        <v>257</v>
      </c>
      <c r="D262" s="262" t="s">
        <v>257</v>
      </c>
      <c r="E262" s="263" t="s">
        <v>245</v>
      </c>
      <c r="F262" s="264">
        <v>397.57499999999999</v>
      </c>
      <c r="G262" s="34"/>
      <c r="H262" s="39"/>
    </row>
    <row r="263" spans="1:8" s="2" customFormat="1" ht="16.899999999999999" customHeight="1">
      <c r="A263" s="34"/>
      <c r="B263" s="39"/>
      <c r="C263" s="265" t="s">
        <v>1</v>
      </c>
      <c r="D263" s="265" t="s">
        <v>874</v>
      </c>
      <c r="E263" s="17" t="s">
        <v>1</v>
      </c>
      <c r="F263" s="266">
        <v>0</v>
      </c>
      <c r="G263" s="34"/>
      <c r="H263" s="39"/>
    </row>
    <row r="264" spans="1:8" s="2" customFormat="1" ht="16.899999999999999" customHeight="1">
      <c r="A264" s="34"/>
      <c r="B264" s="39"/>
      <c r="C264" s="265" t="s">
        <v>1</v>
      </c>
      <c r="D264" s="265" t="s">
        <v>875</v>
      </c>
      <c r="E264" s="17" t="s">
        <v>1</v>
      </c>
      <c r="F264" s="266">
        <v>177.72900000000001</v>
      </c>
      <c r="G264" s="34"/>
      <c r="H264" s="39"/>
    </row>
    <row r="265" spans="1:8" s="2" customFormat="1" ht="16.899999999999999" customHeight="1">
      <c r="A265" s="34"/>
      <c r="B265" s="39"/>
      <c r="C265" s="265" t="s">
        <v>1</v>
      </c>
      <c r="D265" s="265" t="s">
        <v>876</v>
      </c>
      <c r="E265" s="17" t="s">
        <v>1</v>
      </c>
      <c r="F265" s="266">
        <v>151.208</v>
      </c>
      <c r="G265" s="34"/>
      <c r="H265" s="39"/>
    </row>
    <row r="266" spans="1:8" s="2" customFormat="1" ht="16.899999999999999" customHeight="1">
      <c r="A266" s="34"/>
      <c r="B266" s="39"/>
      <c r="C266" s="265" t="s">
        <v>1</v>
      </c>
      <c r="D266" s="265" t="s">
        <v>877</v>
      </c>
      <c r="E266" s="17" t="s">
        <v>1</v>
      </c>
      <c r="F266" s="266">
        <v>63.838000000000001</v>
      </c>
      <c r="G266" s="34"/>
      <c r="H266" s="39"/>
    </row>
    <row r="267" spans="1:8" s="2" customFormat="1" ht="16.899999999999999" customHeight="1">
      <c r="A267" s="34"/>
      <c r="B267" s="39"/>
      <c r="C267" s="265" t="s">
        <v>1</v>
      </c>
      <c r="D267" s="265" t="s">
        <v>878</v>
      </c>
      <c r="E267" s="17" t="s">
        <v>1</v>
      </c>
      <c r="F267" s="266">
        <v>4.8</v>
      </c>
      <c r="G267" s="34"/>
      <c r="H267" s="39"/>
    </row>
    <row r="268" spans="1:8" s="2" customFormat="1" ht="16.899999999999999" customHeight="1">
      <c r="A268" s="34"/>
      <c r="B268" s="39"/>
      <c r="C268" s="265" t="s">
        <v>257</v>
      </c>
      <c r="D268" s="265" t="s">
        <v>170</v>
      </c>
      <c r="E268" s="17" t="s">
        <v>1</v>
      </c>
      <c r="F268" s="266">
        <v>397.57499999999999</v>
      </c>
      <c r="G268" s="34"/>
      <c r="H268" s="39"/>
    </row>
    <row r="269" spans="1:8" s="2" customFormat="1" ht="16.899999999999999" customHeight="1">
      <c r="A269" s="34"/>
      <c r="B269" s="39"/>
      <c r="C269" s="267" t="s">
        <v>1527</v>
      </c>
      <c r="D269" s="34"/>
      <c r="E269" s="34"/>
      <c r="F269" s="34"/>
      <c r="G269" s="34"/>
      <c r="H269" s="39"/>
    </row>
    <row r="270" spans="1:8" s="2" customFormat="1" ht="16.899999999999999" customHeight="1">
      <c r="A270" s="34"/>
      <c r="B270" s="39"/>
      <c r="C270" s="265" t="s">
        <v>871</v>
      </c>
      <c r="D270" s="265" t="s">
        <v>872</v>
      </c>
      <c r="E270" s="17" t="s">
        <v>245</v>
      </c>
      <c r="F270" s="266">
        <v>397.57499999999999</v>
      </c>
      <c r="G270" s="34"/>
      <c r="H270" s="39"/>
    </row>
    <row r="271" spans="1:8" s="2" customFormat="1" ht="16.899999999999999" customHeight="1">
      <c r="A271" s="34"/>
      <c r="B271" s="39"/>
      <c r="C271" s="265" t="s">
        <v>879</v>
      </c>
      <c r="D271" s="265" t="s">
        <v>880</v>
      </c>
      <c r="E271" s="17" t="s">
        <v>245</v>
      </c>
      <c r="F271" s="266">
        <v>397.57499999999999</v>
      </c>
      <c r="G271" s="34"/>
      <c r="H271" s="39"/>
    </row>
    <row r="272" spans="1:8" s="2" customFormat="1" ht="16.899999999999999" customHeight="1">
      <c r="A272" s="34"/>
      <c r="B272" s="39"/>
      <c r="C272" s="265" t="s">
        <v>893</v>
      </c>
      <c r="D272" s="265" t="s">
        <v>894</v>
      </c>
      <c r="E272" s="17" t="s">
        <v>245</v>
      </c>
      <c r="F272" s="266">
        <v>397.57499999999999</v>
      </c>
      <c r="G272" s="34"/>
      <c r="H272" s="39"/>
    </row>
    <row r="273" spans="1:8" s="2" customFormat="1" ht="16.899999999999999" customHeight="1">
      <c r="A273" s="34"/>
      <c r="B273" s="39"/>
      <c r="C273" s="265" t="s">
        <v>399</v>
      </c>
      <c r="D273" s="265" t="s">
        <v>400</v>
      </c>
      <c r="E273" s="17" t="s">
        <v>245</v>
      </c>
      <c r="F273" s="266">
        <v>397.57499999999999</v>
      </c>
      <c r="G273" s="34"/>
      <c r="H273" s="39"/>
    </row>
    <row r="274" spans="1:8" s="2" customFormat="1" ht="22.5">
      <c r="A274" s="34"/>
      <c r="B274" s="39"/>
      <c r="C274" s="265" t="s">
        <v>404</v>
      </c>
      <c r="D274" s="265" t="s">
        <v>405</v>
      </c>
      <c r="E274" s="17" t="s">
        <v>245</v>
      </c>
      <c r="F274" s="266">
        <v>5963.625</v>
      </c>
      <c r="G274" s="34"/>
      <c r="H274" s="39"/>
    </row>
    <row r="275" spans="1:8" s="2" customFormat="1" ht="16.899999999999999" customHeight="1">
      <c r="A275" s="34"/>
      <c r="B275" s="39"/>
      <c r="C275" s="265" t="s">
        <v>410</v>
      </c>
      <c r="D275" s="265" t="s">
        <v>411</v>
      </c>
      <c r="E275" s="17" t="s">
        <v>245</v>
      </c>
      <c r="F275" s="266">
        <v>397.57499999999999</v>
      </c>
      <c r="G275" s="34"/>
      <c r="H275" s="39"/>
    </row>
    <row r="276" spans="1:8" s="2" customFormat="1" ht="16.899999999999999" customHeight="1">
      <c r="A276" s="34"/>
      <c r="B276" s="39"/>
      <c r="C276" s="265" t="s">
        <v>414</v>
      </c>
      <c r="D276" s="265" t="s">
        <v>415</v>
      </c>
      <c r="E276" s="17" t="s">
        <v>245</v>
      </c>
      <c r="F276" s="266">
        <v>397.57499999999999</v>
      </c>
      <c r="G276" s="34"/>
      <c r="H276" s="39"/>
    </row>
    <row r="277" spans="1:8" s="2" customFormat="1" ht="16.899999999999999" customHeight="1">
      <c r="A277" s="34"/>
      <c r="B277" s="39"/>
      <c r="C277" s="265" t="s">
        <v>418</v>
      </c>
      <c r="D277" s="265" t="s">
        <v>419</v>
      </c>
      <c r="E277" s="17" t="s">
        <v>420</v>
      </c>
      <c r="F277" s="266">
        <v>675.87800000000004</v>
      </c>
      <c r="G277" s="34"/>
      <c r="H277" s="39"/>
    </row>
    <row r="278" spans="1:8" s="2" customFormat="1" ht="16.899999999999999" customHeight="1">
      <c r="A278" s="34"/>
      <c r="B278" s="39"/>
      <c r="C278" s="265" t="s">
        <v>424</v>
      </c>
      <c r="D278" s="265" t="s">
        <v>425</v>
      </c>
      <c r="E278" s="17" t="s">
        <v>245</v>
      </c>
      <c r="F278" s="266">
        <v>286.98500000000001</v>
      </c>
      <c r="G278" s="34"/>
      <c r="H278" s="39"/>
    </row>
    <row r="279" spans="1:8" s="2" customFormat="1" ht="16.899999999999999" customHeight="1">
      <c r="A279" s="34"/>
      <c r="B279" s="39"/>
      <c r="C279" s="261" t="s">
        <v>855</v>
      </c>
      <c r="D279" s="262" t="s">
        <v>855</v>
      </c>
      <c r="E279" s="263" t="s">
        <v>245</v>
      </c>
      <c r="F279" s="264">
        <v>8.3970000000000002</v>
      </c>
      <c r="G279" s="34"/>
      <c r="H279" s="39"/>
    </row>
    <row r="280" spans="1:8" s="2" customFormat="1" ht="16.899999999999999" customHeight="1">
      <c r="A280" s="34"/>
      <c r="B280" s="39"/>
      <c r="C280" s="265" t="s">
        <v>1</v>
      </c>
      <c r="D280" s="265" t="s">
        <v>908</v>
      </c>
      <c r="E280" s="17" t="s">
        <v>1</v>
      </c>
      <c r="F280" s="266">
        <v>0</v>
      </c>
      <c r="G280" s="34"/>
      <c r="H280" s="39"/>
    </row>
    <row r="281" spans="1:8" s="2" customFormat="1" ht="16.899999999999999" customHeight="1">
      <c r="A281" s="34"/>
      <c r="B281" s="39"/>
      <c r="C281" s="265" t="s">
        <v>1</v>
      </c>
      <c r="D281" s="265" t="s">
        <v>929</v>
      </c>
      <c r="E281" s="17" t="s">
        <v>1</v>
      </c>
      <c r="F281" s="266">
        <v>3.637</v>
      </c>
      <c r="G281" s="34"/>
      <c r="H281" s="39"/>
    </row>
    <row r="282" spans="1:8" s="2" customFormat="1" ht="16.899999999999999" customHeight="1">
      <c r="A282" s="34"/>
      <c r="B282" s="39"/>
      <c r="C282" s="265" t="s">
        <v>1</v>
      </c>
      <c r="D282" s="265" t="s">
        <v>930</v>
      </c>
      <c r="E282" s="17" t="s">
        <v>1</v>
      </c>
      <c r="F282" s="266">
        <v>3.165</v>
      </c>
      <c r="G282" s="34"/>
      <c r="H282" s="39"/>
    </row>
    <row r="283" spans="1:8" s="2" customFormat="1" ht="16.899999999999999" customHeight="1">
      <c r="A283" s="34"/>
      <c r="B283" s="39"/>
      <c r="C283" s="265" t="s">
        <v>1</v>
      </c>
      <c r="D283" s="265" t="s">
        <v>931</v>
      </c>
      <c r="E283" s="17" t="s">
        <v>1</v>
      </c>
      <c r="F283" s="266">
        <v>1.595</v>
      </c>
      <c r="G283" s="34"/>
      <c r="H283" s="39"/>
    </row>
    <row r="284" spans="1:8" s="2" customFormat="1" ht="16.899999999999999" customHeight="1">
      <c r="A284" s="34"/>
      <c r="B284" s="39"/>
      <c r="C284" s="265" t="s">
        <v>855</v>
      </c>
      <c r="D284" s="265" t="s">
        <v>170</v>
      </c>
      <c r="E284" s="17" t="s">
        <v>1</v>
      </c>
      <c r="F284" s="266">
        <v>8.3970000000000002</v>
      </c>
      <c r="G284" s="34"/>
      <c r="H284" s="39"/>
    </row>
    <row r="285" spans="1:8" s="2" customFormat="1" ht="16.899999999999999" customHeight="1">
      <c r="A285" s="34"/>
      <c r="B285" s="39"/>
      <c r="C285" s="267" t="s">
        <v>1527</v>
      </c>
      <c r="D285" s="34"/>
      <c r="E285" s="34"/>
      <c r="F285" s="34"/>
      <c r="G285" s="34"/>
      <c r="H285" s="39"/>
    </row>
    <row r="286" spans="1:8" s="2" customFormat="1" ht="16.899999999999999" customHeight="1">
      <c r="A286" s="34"/>
      <c r="B286" s="39"/>
      <c r="C286" s="265" t="s">
        <v>926</v>
      </c>
      <c r="D286" s="265" t="s">
        <v>927</v>
      </c>
      <c r="E286" s="17" t="s">
        <v>245</v>
      </c>
      <c r="F286" s="266">
        <v>8.3970000000000002</v>
      </c>
      <c r="G286" s="34"/>
      <c r="H286" s="39"/>
    </row>
    <row r="287" spans="1:8" s="2" customFormat="1" ht="16.899999999999999" customHeight="1">
      <c r="A287" s="34"/>
      <c r="B287" s="39"/>
      <c r="C287" s="265" t="s">
        <v>424</v>
      </c>
      <c r="D287" s="265" t="s">
        <v>425</v>
      </c>
      <c r="E287" s="17" t="s">
        <v>245</v>
      </c>
      <c r="F287" s="266">
        <v>286.98500000000001</v>
      </c>
      <c r="G287" s="34"/>
      <c r="H287" s="39"/>
    </row>
    <row r="288" spans="1:8" s="2" customFormat="1" ht="16.899999999999999" customHeight="1">
      <c r="A288" s="34"/>
      <c r="B288" s="39"/>
      <c r="C288" s="261" t="s">
        <v>270</v>
      </c>
      <c r="D288" s="262" t="s">
        <v>270</v>
      </c>
      <c r="E288" s="263" t="s">
        <v>245</v>
      </c>
      <c r="F288" s="264">
        <v>286.98500000000001</v>
      </c>
      <c r="G288" s="34"/>
      <c r="H288" s="39"/>
    </row>
    <row r="289" spans="1:8" s="2" customFormat="1" ht="16.899999999999999" customHeight="1">
      <c r="A289" s="34"/>
      <c r="B289" s="39"/>
      <c r="C289" s="265" t="s">
        <v>1</v>
      </c>
      <c r="D289" s="265" t="s">
        <v>904</v>
      </c>
      <c r="E289" s="17" t="s">
        <v>1</v>
      </c>
      <c r="F289" s="266">
        <v>286.98500000000001</v>
      </c>
      <c r="G289" s="34"/>
      <c r="H289" s="39"/>
    </row>
    <row r="290" spans="1:8" s="2" customFormat="1" ht="16.899999999999999" customHeight="1">
      <c r="A290" s="34"/>
      <c r="B290" s="39"/>
      <c r="C290" s="265" t="s">
        <v>270</v>
      </c>
      <c r="D290" s="265" t="s">
        <v>170</v>
      </c>
      <c r="E290" s="17" t="s">
        <v>1</v>
      </c>
      <c r="F290" s="266">
        <v>286.98500000000001</v>
      </c>
      <c r="G290" s="34"/>
      <c r="H290" s="39"/>
    </row>
    <row r="291" spans="1:8" s="2" customFormat="1" ht="16.899999999999999" customHeight="1">
      <c r="A291" s="34"/>
      <c r="B291" s="39"/>
      <c r="C291" s="267" t="s">
        <v>1527</v>
      </c>
      <c r="D291" s="34"/>
      <c r="E291" s="34"/>
      <c r="F291" s="34"/>
      <c r="G291" s="34"/>
      <c r="H291" s="39"/>
    </row>
    <row r="292" spans="1:8" s="2" customFormat="1" ht="16.899999999999999" customHeight="1">
      <c r="A292" s="34"/>
      <c r="B292" s="39"/>
      <c r="C292" s="265" t="s">
        <v>424</v>
      </c>
      <c r="D292" s="265" t="s">
        <v>425</v>
      </c>
      <c r="E292" s="17" t="s">
        <v>245</v>
      </c>
      <c r="F292" s="266">
        <v>286.98500000000001</v>
      </c>
      <c r="G292" s="34"/>
      <c r="H292" s="39"/>
    </row>
    <row r="293" spans="1:8" s="2" customFormat="1" ht="16.899999999999999" customHeight="1">
      <c r="A293" s="34"/>
      <c r="B293" s="39"/>
      <c r="C293" s="265" t="s">
        <v>429</v>
      </c>
      <c r="D293" s="265" t="s">
        <v>430</v>
      </c>
      <c r="E293" s="17" t="s">
        <v>420</v>
      </c>
      <c r="F293" s="266">
        <v>545.27200000000005</v>
      </c>
      <c r="G293" s="34"/>
      <c r="H293" s="39"/>
    </row>
    <row r="294" spans="1:8" s="2" customFormat="1" ht="26.45" customHeight="1">
      <c r="A294" s="34"/>
      <c r="B294" s="39"/>
      <c r="C294" s="260" t="s">
        <v>1530</v>
      </c>
      <c r="D294" s="260" t="s">
        <v>93</v>
      </c>
      <c r="E294" s="34"/>
      <c r="F294" s="34"/>
      <c r="G294" s="34"/>
      <c r="H294" s="39"/>
    </row>
    <row r="295" spans="1:8" s="2" customFormat="1" ht="16.899999999999999" customHeight="1">
      <c r="A295" s="34"/>
      <c r="B295" s="39"/>
      <c r="C295" s="261" t="s">
        <v>233</v>
      </c>
      <c r="D295" s="262" t="s">
        <v>233</v>
      </c>
      <c r="E295" s="263" t="s">
        <v>102</v>
      </c>
      <c r="F295" s="264">
        <v>5</v>
      </c>
      <c r="G295" s="34"/>
      <c r="H295" s="39"/>
    </row>
    <row r="296" spans="1:8" s="2" customFormat="1" ht="16.899999999999999" customHeight="1">
      <c r="A296" s="34"/>
      <c r="B296" s="39"/>
      <c r="C296" s="265" t="s">
        <v>1</v>
      </c>
      <c r="D296" s="265" t="s">
        <v>1074</v>
      </c>
      <c r="E296" s="17" t="s">
        <v>1</v>
      </c>
      <c r="F296" s="266">
        <v>0</v>
      </c>
      <c r="G296" s="34"/>
      <c r="H296" s="39"/>
    </row>
    <row r="297" spans="1:8" s="2" customFormat="1" ht="16.899999999999999" customHeight="1">
      <c r="A297" s="34"/>
      <c r="B297" s="39"/>
      <c r="C297" s="265" t="s">
        <v>233</v>
      </c>
      <c r="D297" s="265" t="s">
        <v>1135</v>
      </c>
      <c r="E297" s="17" t="s">
        <v>1</v>
      </c>
      <c r="F297" s="266">
        <v>5</v>
      </c>
      <c r="G297" s="34"/>
      <c r="H297" s="39"/>
    </row>
    <row r="298" spans="1:8" s="2" customFormat="1" ht="16.899999999999999" customHeight="1">
      <c r="A298" s="34"/>
      <c r="B298" s="39"/>
      <c r="C298" s="267" t="s">
        <v>1527</v>
      </c>
      <c r="D298" s="34"/>
      <c r="E298" s="34"/>
      <c r="F298" s="34"/>
      <c r="G298" s="34"/>
      <c r="H298" s="39"/>
    </row>
    <row r="299" spans="1:8" s="2" customFormat="1" ht="16.899999999999999" customHeight="1">
      <c r="A299" s="34"/>
      <c r="B299" s="39"/>
      <c r="C299" s="265" t="s">
        <v>1132</v>
      </c>
      <c r="D299" s="265" t="s">
        <v>1133</v>
      </c>
      <c r="E299" s="17" t="s">
        <v>102</v>
      </c>
      <c r="F299" s="266">
        <v>5</v>
      </c>
      <c r="G299" s="34"/>
      <c r="H299" s="39"/>
    </row>
    <row r="300" spans="1:8" s="2" customFormat="1" ht="16.899999999999999" customHeight="1">
      <c r="A300" s="34"/>
      <c r="B300" s="39"/>
      <c r="C300" s="265" t="s">
        <v>1140</v>
      </c>
      <c r="D300" s="265" t="s">
        <v>1141</v>
      </c>
      <c r="E300" s="17" t="s">
        <v>227</v>
      </c>
      <c r="F300" s="266">
        <v>40.755000000000003</v>
      </c>
      <c r="G300" s="34"/>
      <c r="H300" s="39"/>
    </row>
    <row r="301" spans="1:8" s="2" customFormat="1" ht="16.899999999999999" customHeight="1">
      <c r="A301" s="34"/>
      <c r="B301" s="39"/>
      <c r="C301" s="261" t="s">
        <v>1117</v>
      </c>
      <c r="D301" s="262" t="s">
        <v>1117</v>
      </c>
      <c r="E301" s="263" t="s">
        <v>420</v>
      </c>
      <c r="F301" s="264">
        <v>3</v>
      </c>
      <c r="G301" s="34"/>
      <c r="H301" s="39"/>
    </row>
    <row r="302" spans="1:8" s="2" customFormat="1" ht="16.899999999999999" customHeight="1">
      <c r="A302" s="34"/>
      <c r="B302" s="39"/>
      <c r="C302" s="265" t="s">
        <v>1</v>
      </c>
      <c r="D302" s="265" t="s">
        <v>1074</v>
      </c>
      <c r="E302" s="17" t="s">
        <v>1</v>
      </c>
      <c r="F302" s="266">
        <v>0</v>
      </c>
      <c r="G302" s="34"/>
      <c r="H302" s="39"/>
    </row>
    <row r="303" spans="1:8" s="2" customFormat="1" ht="16.899999999999999" customHeight="1">
      <c r="A303" s="34"/>
      <c r="B303" s="39"/>
      <c r="C303" s="265" t="s">
        <v>1</v>
      </c>
      <c r="D303" s="265" t="s">
        <v>1116</v>
      </c>
      <c r="E303" s="17" t="s">
        <v>1</v>
      </c>
      <c r="F303" s="266">
        <v>3</v>
      </c>
      <c r="G303" s="34"/>
      <c r="H303" s="39"/>
    </row>
    <row r="304" spans="1:8" s="2" customFormat="1" ht="16.899999999999999" customHeight="1">
      <c r="A304" s="34"/>
      <c r="B304" s="39"/>
      <c r="C304" s="265" t="s">
        <v>1117</v>
      </c>
      <c r="D304" s="265" t="s">
        <v>170</v>
      </c>
      <c r="E304" s="17" t="s">
        <v>1</v>
      </c>
      <c r="F304" s="266">
        <v>3</v>
      </c>
      <c r="G304" s="34"/>
      <c r="H304" s="39"/>
    </row>
    <row r="305" spans="1:8" s="2" customFormat="1" ht="16.899999999999999" customHeight="1">
      <c r="A305" s="34"/>
      <c r="B305" s="39"/>
      <c r="C305" s="261" t="s">
        <v>1130</v>
      </c>
      <c r="D305" s="262" t="s">
        <v>1130</v>
      </c>
      <c r="E305" s="263" t="s">
        <v>420</v>
      </c>
      <c r="F305" s="264">
        <v>44.411000000000001</v>
      </c>
      <c r="G305" s="34"/>
      <c r="H305" s="39"/>
    </row>
    <row r="306" spans="1:8" s="2" customFormat="1" ht="16.899999999999999" customHeight="1">
      <c r="A306" s="34"/>
      <c r="B306" s="39"/>
      <c r="C306" s="265" t="s">
        <v>1</v>
      </c>
      <c r="D306" s="265" t="s">
        <v>1129</v>
      </c>
      <c r="E306" s="17" t="s">
        <v>1</v>
      </c>
      <c r="F306" s="266">
        <v>44.411000000000001</v>
      </c>
      <c r="G306" s="34"/>
      <c r="H306" s="39"/>
    </row>
    <row r="307" spans="1:8" s="2" customFormat="1" ht="16.899999999999999" customHeight="1">
      <c r="A307" s="34"/>
      <c r="B307" s="39"/>
      <c r="C307" s="265" t="s">
        <v>1130</v>
      </c>
      <c r="D307" s="265" t="s">
        <v>170</v>
      </c>
      <c r="E307" s="17" t="s">
        <v>1</v>
      </c>
      <c r="F307" s="266">
        <v>44.411000000000001</v>
      </c>
      <c r="G307" s="34"/>
      <c r="H307" s="39"/>
    </row>
    <row r="308" spans="1:8" s="2" customFormat="1" ht="16.899999999999999" customHeight="1">
      <c r="A308" s="34"/>
      <c r="B308" s="39"/>
      <c r="C308" s="261" t="s">
        <v>1122</v>
      </c>
      <c r="D308" s="262" t="s">
        <v>1122</v>
      </c>
      <c r="E308" s="263" t="s">
        <v>420</v>
      </c>
      <c r="F308" s="264">
        <v>2.85</v>
      </c>
      <c r="G308" s="34"/>
      <c r="H308" s="39"/>
    </row>
    <row r="309" spans="1:8" s="2" customFormat="1" ht="16.899999999999999" customHeight="1">
      <c r="A309" s="34"/>
      <c r="B309" s="39"/>
      <c r="C309" s="265" t="s">
        <v>1</v>
      </c>
      <c r="D309" s="265" t="s">
        <v>1121</v>
      </c>
      <c r="E309" s="17" t="s">
        <v>1</v>
      </c>
      <c r="F309" s="266">
        <v>2.85</v>
      </c>
      <c r="G309" s="34"/>
      <c r="H309" s="39"/>
    </row>
    <row r="310" spans="1:8" s="2" customFormat="1" ht="16.899999999999999" customHeight="1">
      <c r="A310" s="34"/>
      <c r="B310" s="39"/>
      <c r="C310" s="265" t="s">
        <v>1122</v>
      </c>
      <c r="D310" s="265" t="s">
        <v>170</v>
      </c>
      <c r="E310" s="17" t="s">
        <v>1</v>
      </c>
      <c r="F310" s="266">
        <v>2.85</v>
      </c>
      <c r="G310" s="34"/>
      <c r="H310" s="39"/>
    </row>
    <row r="311" spans="1:8" s="2" customFormat="1" ht="16.899999999999999" customHeight="1">
      <c r="A311" s="34"/>
      <c r="B311" s="39"/>
      <c r="C311" s="261" t="s">
        <v>1059</v>
      </c>
      <c r="D311" s="262" t="s">
        <v>1059</v>
      </c>
      <c r="E311" s="263" t="s">
        <v>245</v>
      </c>
      <c r="F311" s="264">
        <v>12.6</v>
      </c>
      <c r="G311" s="34"/>
      <c r="H311" s="39"/>
    </row>
    <row r="312" spans="1:8" s="2" customFormat="1" ht="16.899999999999999" customHeight="1">
      <c r="A312" s="34"/>
      <c r="B312" s="39"/>
      <c r="C312" s="265" t="s">
        <v>1</v>
      </c>
      <c r="D312" s="265" t="s">
        <v>1074</v>
      </c>
      <c r="E312" s="17" t="s">
        <v>1</v>
      </c>
      <c r="F312" s="266">
        <v>0</v>
      </c>
      <c r="G312" s="34"/>
      <c r="H312" s="39"/>
    </row>
    <row r="313" spans="1:8" s="2" customFormat="1" ht="16.899999999999999" customHeight="1">
      <c r="A313" s="34"/>
      <c r="B313" s="39"/>
      <c r="C313" s="265" t="s">
        <v>1</v>
      </c>
      <c r="D313" s="265" t="s">
        <v>1075</v>
      </c>
      <c r="E313" s="17" t="s">
        <v>1</v>
      </c>
      <c r="F313" s="266">
        <v>12.6</v>
      </c>
      <c r="G313" s="34"/>
      <c r="H313" s="39"/>
    </row>
    <row r="314" spans="1:8" s="2" customFormat="1" ht="16.899999999999999" customHeight="1">
      <c r="A314" s="34"/>
      <c r="B314" s="39"/>
      <c r="C314" s="265" t="s">
        <v>1059</v>
      </c>
      <c r="D314" s="265" t="s">
        <v>170</v>
      </c>
      <c r="E314" s="17" t="s">
        <v>1</v>
      </c>
      <c r="F314" s="266">
        <v>12.6</v>
      </c>
      <c r="G314" s="34"/>
      <c r="H314" s="39"/>
    </row>
    <row r="315" spans="1:8" s="2" customFormat="1" ht="16.899999999999999" customHeight="1">
      <c r="A315" s="34"/>
      <c r="B315" s="39"/>
      <c r="C315" s="267" t="s">
        <v>1527</v>
      </c>
      <c r="D315" s="34"/>
      <c r="E315" s="34"/>
      <c r="F315" s="34"/>
      <c r="G315" s="34"/>
      <c r="H315" s="39"/>
    </row>
    <row r="316" spans="1:8" s="2" customFormat="1" ht="16.899999999999999" customHeight="1">
      <c r="A316" s="34"/>
      <c r="B316" s="39"/>
      <c r="C316" s="265" t="s">
        <v>1071</v>
      </c>
      <c r="D316" s="265" t="s">
        <v>1072</v>
      </c>
      <c r="E316" s="17" t="s">
        <v>245</v>
      </c>
      <c r="F316" s="266">
        <v>12.6</v>
      </c>
      <c r="G316" s="34"/>
      <c r="H316" s="39"/>
    </row>
    <row r="317" spans="1:8" s="2" customFormat="1" ht="16.899999999999999" customHeight="1">
      <c r="A317" s="34"/>
      <c r="B317" s="39"/>
      <c r="C317" s="265" t="s">
        <v>1076</v>
      </c>
      <c r="D317" s="265" t="s">
        <v>1077</v>
      </c>
      <c r="E317" s="17" t="s">
        <v>245</v>
      </c>
      <c r="F317" s="266">
        <v>12.6</v>
      </c>
      <c r="G317" s="34"/>
      <c r="H317" s="39"/>
    </row>
    <row r="318" spans="1:8" s="2" customFormat="1" ht="16.899999999999999" customHeight="1">
      <c r="A318" s="34"/>
      <c r="B318" s="39"/>
      <c r="C318" s="265" t="s">
        <v>893</v>
      </c>
      <c r="D318" s="265" t="s">
        <v>894</v>
      </c>
      <c r="E318" s="17" t="s">
        <v>245</v>
      </c>
      <c r="F318" s="266">
        <v>51.347000000000001</v>
      </c>
      <c r="G318" s="34"/>
      <c r="H318" s="39"/>
    </row>
    <row r="319" spans="1:8" s="2" customFormat="1" ht="16.899999999999999" customHeight="1">
      <c r="A319" s="34"/>
      <c r="B319" s="39"/>
      <c r="C319" s="265" t="s">
        <v>399</v>
      </c>
      <c r="D319" s="265" t="s">
        <v>400</v>
      </c>
      <c r="E319" s="17" t="s">
        <v>245</v>
      </c>
      <c r="F319" s="266">
        <v>51.347000000000001</v>
      </c>
      <c r="G319" s="34"/>
      <c r="H319" s="39"/>
    </row>
    <row r="320" spans="1:8" s="2" customFormat="1" ht="22.5">
      <c r="A320" s="34"/>
      <c r="B320" s="39"/>
      <c r="C320" s="265" t="s">
        <v>404</v>
      </c>
      <c r="D320" s="265" t="s">
        <v>405</v>
      </c>
      <c r="E320" s="17" t="s">
        <v>245</v>
      </c>
      <c r="F320" s="266">
        <v>770.20500000000004</v>
      </c>
      <c r="G320" s="34"/>
      <c r="H320" s="39"/>
    </row>
    <row r="321" spans="1:8" s="2" customFormat="1" ht="16.899999999999999" customHeight="1">
      <c r="A321" s="34"/>
      <c r="B321" s="39"/>
      <c r="C321" s="265" t="s">
        <v>410</v>
      </c>
      <c r="D321" s="265" t="s">
        <v>411</v>
      </c>
      <c r="E321" s="17" t="s">
        <v>245</v>
      </c>
      <c r="F321" s="266">
        <v>51.347000000000001</v>
      </c>
      <c r="G321" s="34"/>
      <c r="H321" s="39"/>
    </row>
    <row r="322" spans="1:8" s="2" customFormat="1" ht="16.899999999999999" customHeight="1">
      <c r="A322" s="34"/>
      <c r="B322" s="39"/>
      <c r="C322" s="265" t="s">
        <v>414</v>
      </c>
      <c r="D322" s="265" t="s">
        <v>415</v>
      </c>
      <c r="E322" s="17" t="s">
        <v>245</v>
      </c>
      <c r="F322" s="266">
        <v>51.347000000000001</v>
      </c>
      <c r="G322" s="34"/>
      <c r="H322" s="39"/>
    </row>
    <row r="323" spans="1:8" s="2" customFormat="1" ht="16.899999999999999" customHeight="1">
      <c r="A323" s="34"/>
      <c r="B323" s="39"/>
      <c r="C323" s="265" t="s">
        <v>418</v>
      </c>
      <c r="D323" s="265" t="s">
        <v>419</v>
      </c>
      <c r="E323" s="17" t="s">
        <v>420</v>
      </c>
      <c r="F323" s="266">
        <v>87.29</v>
      </c>
      <c r="G323" s="34"/>
      <c r="H323" s="39"/>
    </row>
    <row r="324" spans="1:8" s="2" customFormat="1" ht="16.899999999999999" customHeight="1">
      <c r="A324" s="34"/>
      <c r="B324" s="39"/>
      <c r="C324" s="265" t="s">
        <v>424</v>
      </c>
      <c r="D324" s="265" t="s">
        <v>425</v>
      </c>
      <c r="E324" s="17" t="s">
        <v>245</v>
      </c>
      <c r="F324" s="266">
        <v>35.973999999999997</v>
      </c>
      <c r="G324" s="34"/>
      <c r="H324" s="39"/>
    </row>
    <row r="325" spans="1:8" s="2" customFormat="1" ht="16.899999999999999" customHeight="1">
      <c r="A325" s="34"/>
      <c r="B325" s="39"/>
      <c r="C325" s="261" t="s">
        <v>244</v>
      </c>
      <c r="D325" s="262" t="s">
        <v>244</v>
      </c>
      <c r="E325" s="263" t="s">
        <v>245</v>
      </c>
      <c r="F325" s="264">
        <v>2.7949999999999999</v>
      </c>
      <c r="G325" s="34"/>
      <c r="H325" s="39"/>
    </row>
    <row r="326" spans="1:8" s="2" customFormat="1" ht="16.899999999999999" customHeight="1">
      <c r="A326" s="34"/>
      <c r="B326" s="39"/>
      <c r="C326" s="265" t="s">
        <v>1</v>
      </c>
      <c r="D326" s="265" t="s">
        <v>1148</v>
      </c>
      <c r="E326" s="17" t="s">
        <v>1</v>
      </c>
      <c r="F326" s="266">
        <v>0</v>
      </c>
      <c r="G326" s="34"/>
      <c r="H326" s="39"/>
    </row>
    <row r="327" spans="1:8" s="2" customFormat="1" ht="16.899999999999999" customHeight="1">
      <c r="A327" s="34"/>
      <c r="B327" s="39"/>
      <c r="C327" s="265" t="s">
        <v>244</v>
      </c>
      <c r="D327" s="265" t="s">
        <v>1149</v>
      </c>
      <c r="E327" s="17" t="s">
        <v>1</v>
      </c>
      <c r="F327" s="266">
        <v>2.7949999999999999</v>
      </c>
      <c r="G327" s="34"/>
      <c r="H327" s="39"/>
    </row>
    <row r="328" spans="1:8" s="2" customFormat="1" ht="16.899999999999999" customHeight="1">
      <c r="A328" s="34"/>
      <c r="B328" s="39"/>
      <c r="C328" s="267" t="s">
        <v>1527</v>
      </c>
      <c r="D328" s="34"/>
      <c r="E328" s="34"/>
      <c r="F328" s="34"/>
      <c r="G328" s="34"/>
      <c r="H328" s="39"/>
    </row>
    <row r="329" spans="1:8" s="2" customFormat="1" ht="16.899999999999999" customHeight="1">
      <c r="A329" s="34"/>
      <c r="B329" s="39"/>
      <c r="C329" s="265" t="s">
        <v>562</v>
      </c>
      <c r="D329" s="265" t="s">
        <v>563</v>
      </c>
      <c r="E329" s="17" t="s">
        <v>245</v>
      </c>
      <c r="F329" s="266">
        <v>2.7949999999999999</v>
      </c>
      <c r="G329" s="34"/>
      <c r="H329" s="39"/>
    </row>
    <row r="330" spans="1:8" s="2" customFormat="1" ht="16.899999999999999" customHeight="1">
      <c r="A330" s="34"/>
      <c r="B330" s="39"/>
      <c r="C330" s="265" t="s">
        <v>424</v>
      </c>
      <c r="D330" s="265" t="s">
        <v>425</v>
      </c>
      <c r="E330" s="17" t="s">
        <v>245</v>
      </c>
      <c r="F330" s="266">
        <v>35.973999999999997</v>
      </c>
      <c r="G330" s="34"/>
      <c r="H330" s="39"/>
    </row>
    <row r="331" spans="1:8" s="2" customFormat="1" ht="16.899999999999999" customHeight="1">
      <c r="A331" s="34"/>
      <c r="B331" s="39"/>
      <c r="C331" s="265" t="s">
        <v>429</v>
      </c>
      <c r="D331" s="265" t="s">
        <v>430</v>
      </c>
      <c r="E331" s="17" t="s">
        <v>420</v>
      </c>
      <c r="F331" s="266">
        <v>44.411000000000001</v>
      </c>
      <c r="G331" s="34"/>
      <c r="H331" s="39"/>
    </row>
    <row r="332" spans="1:8" s="2" customFormat="1" ht="16.899999999999999" customHeight="1">
      <c r="A332" s="34"/>
      <c r="B332" s="39"/>
      <c r="C332" s="261" t="s">
        <v>842</v>
      </c>
      <c r="D332" s="262" t="s">
        <v>842</v>
      </c>
      <c r="E332" s="263" t="s">
        <v>245</v>
      </c>
      <c r="F332" s="264">
        <v>12.577999999999999</v>
      </c>
      <c r="G332" s="34"/>
      <c r="H332" s="39"/>
    </row>
    <row r="333" spans="1:8" s="2" customFormat="1" ht="16.899999999999999" customHeight="1">
      <c r="A333" s="34"/>
      <c r="B333" s="39"/>
      <c r="C333" s="265" t="s">
        <v>1</v>
      </c>
      <c r="D333" s="265" t="s">
        <v>1126</v>
      </c>
      <c r="E333" s="17" t="s">
        <v>1</v>
      </c>
      <c r="F333" s="266">
        <v>0</v>
      </c>
      <c r="G333" s="34"/>
      <c r="H333" s="39"/>
    </row>
    <row r="334" spans="1:8" s="2" customFormat="1" ht="16.899999999999999" customHeight="1">
      <c r="A334" s="34"/>
      <c r="B334" s="39"/>
      <c r="C334" s="265" t="s">
        <v>842</v>
      </c>
      <c r="D334" s="265" t="s">
        <v>1127</v>
      </c>
      <c r="E334" s="17" t="s">
        <v>1</v>
      </c>
      <c r="F334" s="266">
        <v>12.577999999999999</v>
      </c>
      <c r="G334" s="34"/>
      <c r="H334" s="39"/>
    </row>
    <row r="335" spans="1:8" s="2" customFormat="1" ht="16.899999999999999" customHeight="1">
      <c r="A335" s="34"/>
      <c r="B335" s="39"/>
      <c r="C335" s="267" t="s">
        <v>1527</v>
      </c>
      <c r="D335" s="34"/>
      <c r="E335" s="34"/>
      <c r="F335" s="34"/>
      <c r="G335" s="34"/>
      <c r="H335" s="39"/>
    </row>
    <row r="336" spans="1:8" s="2" customFormat="1" ht="16.899999999999999" customHeight="1">
      <c r="A336" s="34"/>
      <c r="B336" s="39"/>
      <c r="C336" s="265" t="s">
        <v>905</v>
      </c>
      <c r="D336" s="265" t="s">
        <v>906</v>
      </c>
      <c r="E336" s="17" t="s">
        <v>245</v>
      </c>
      <c r="F336" s="266">
        <v>12.577999999999999</v>
      </c>
      <c r="G336" s="34"/>
      <c r="H336" s="39"/>
    </row>
    <row r="337" spans="1:8" s="2" customFormat="1" ht="16.899999999999999" customHeight="1">
      <c r="A337" s="34"/>
      <c r="B337" s="39"/>
      <c r="C337" s="265" t="s">
        <v>424</v>
      </c>
      <c r="D337" s="265" t="s">
        <v>425</v>
      </c>
      <c r="E337" s="17" t="s">
        <v>245</v>
      </c>
      <c r="F337" s="266">
        <v>35.973999999999997</v>
      </c>
      <c r="G337" s="34"/>
      <c r="H337" s="39"/>
    </row>
    <row r="338" spans="1:8" s="2" customFormat="1" ht="16.899999999999999" customHeight="1">
      <c r="A338" s="34"/>
      <c r="B338" s="39"/>
      <c r="C338" s="265" t="s">
        <v>911</v>
      </c>
      <c r="D338" s="265" t="s">
        <v>912</v>
      </c>
      <c r="E338" s="17" t="s">
        <v>420</v>
      </c>
      <c r="F338" s="266">
        <v>25.155999999999999</v>
      </c>
      <c r="G338" s="34"/>
      <c r="H338" s="39"/>
    </row>
    <row r="339" spans="1:8" s="2" customFormat="1" ht="16.899999999999999" customHeight="1">
      <c r="A339" s="34"/>
      <c r="B339" s="39"/>
      <c r="C339" s="265" t="s">
        <v>429</v>
      </c>
      <c r="D339" s="265" t="s">
        <v>430</v>
      </c>
      <c r="E339" s="17" t="s">
        <v>420</v>
      </c>
      <c r="F339" s="266">
        <v>44.411000000000001</v>
      </c>
      <c r="G339" s="34"/>
      <c r="H339" s="39"/>
    </row>
    <row r="340" spans="1:8" s="2" customFormat="1" ht="16.899999999999999" customHeight="1">
      <c r="A340" s="34"/>
      <c r="B340" s="39"/>
      <c r="C340" s="261" t="s">
        <v>844</v>
      </c>
      <c r="D340" s="262" t="s">
        <v>845</v>
      </c>
      <c r="E340" s="263" t="s">
        <v>227</v>
      </c>
      <c r="F340" s="264">
        <v>89.802999999999997</v>
      </c>
      <c r="G340" s="34"/>
      <c r="H340" s="39"/>
    </row>
    <row r="341" spans="1:8" s="2" customFormat="1" ht="16.899999999999999" customHeight="1">
      <c r="A341" s="34"/>
      <c r="B341" s="39"/>
      <c r="C341" s="265" t="s">
        <v>1</v>
      </c>
      <c r="D341" s="265" t="s">
        <v>1086</v>
      </c>
      <c r="E341" s="17" t="s">
        <v>1</v>
      </c>
      <c r="F341" s="266">
        <v>0</v>
      </c>
      <c r="G341" s="34"/>
      <c r="H341" s="39"/>
    </row>
    <row r="342" spans="1:8" s="2" customFormat="1" ht="16.899999999999999" customHeight="1">
      <c r="A342" s="34"/>
      <c r="B342" s="39"/>
      <c r="C342" s="265" t="s">
        <v>1</v>
      </c>
      <c r="D342" s="265" t="s">
        <v>1087</v>
      </c>
      <c r="E342" s="17" t="s">
        <v>1</v>
      </c>
      <c r="F342" s="266">
        <v>0</v>
      </c>
      <c r="G342" s="34"/>
      <c r="H342" s="39"/>
    </row>
    <row r="343" spans="1:8" s="2" customFormat="1" ht="16.899999999999999" customHeight="1">
      <c r="A343" s="34"/>
      <c r="B343" s="39"/>
      <c r="C343" s="265" t="s">
        <v>886</v>
      </c>
      <c r="D343" s="265" t="s">
        <v>1088</v>
      </c>
      <c r="E343" s="17" t="s">
        <v>1</v>
      </c>
      <c r="F343" s="266">
        <v>73.802999999999997</v>
      </c>
      <c r="G343" s="34"/>
      <c r="H343" s="39"/>
    </row>
    <row r="344" spans="1:8" s="2" customFormat="1" ht="16.899999999999999" customHeight="1">
      <c r="A344" s="34"/>
      <c r="B344" s="39"/>
      <c r="C344" s="265" t="s">
        <v>1</v>
      </c>
      <c r="D344" s="265" t="s">
        <v>1089</v>
      </c>
      <c r="E344" s="17" t="s">
        <v>1</v>
      </c>
      <c r="F344" s="266">
        <v>0</v>
      </c>
      <c r="G344" s="34"/>
      <c r="H344" s="39"/>
    </row>
    <row r="345" spans="1:8" s="2" customFormat="1" ht="16.899999999999999" customHeight="1">
      <c r="A345" s="34"/>
      <c r="B345" s="39"/>
      <c r="C345" s="265" t="s">
        <v>1</v>
      </c>
      <c r="D345" s="265" t="s">
        <v>1090</v>
      </c>
      <c r="E345" s="17" t="s">
        <v>1</v>
      </c>
      <c r="F345" s="266">
        <v>16</v>
      </c>
      <c r="G345" s="34"/>
      <c r="H345" s="39"/>
    </row>
    <row r="346" spans="1:8" s="2" customFormat="1" ht="16.899999999999999" customHeight="1">
      <c r="A346" s="34"/>
      <c r="B346" s="39"/>
      <c r="C346" s="265" t="s">
        <v>844</v>
      </c>
      <c r="D346" s="265" t="s">
        <v>170</v>
      </c>
      <c r="E346" s="17" t="s">
        <v>1</v>
      </c>
      <c r="F346" s="266">
        <v>89.802999999999997</v>
      </c>
      <c r="G346" s="34"/>
      <c r="H346" s="39"/>
    </row>
    <row r="347" spans="1:8" s="2" customFormat="1" ht="16.899999999999999" customHeight="1">
      <c r="A347" s="34"/>
      <c r="B347" s="39"/>
      <c r="C347" s="267" t="s">
        <v>1527</v>
      </c>
      <c r="D347" s="34"/>
      <c r="E347" s="34"/>
      <c r="F347" s="34"/>
      <c r="G347" s="34"/>
      <c r="H347" s="39"/>
    </row>
    <row r="348" spans="1:8" s="2" customFormat="1" ht="16.899999999999999" customHeight="1">
      <c r="A348" s="34"/>
      <c r="B348" s="39"/>
      <c r="C348" s="265" t="s">
        <v>882</v>
      </c>
      <c r="D348" s="265" t="s">
        <v>883</v>
      </c>
      <c r="E348" s="17" t="s">
        <v>227</v>
      </c>
      <c r="F348" s="266">
        <v>89.802999999999997</v>
      </c>
      <c r="G348" s="34"/>
      <c r="H348" s="39"/>
    </row>
    <row r="349" spans="1:8" s="2" customFormat="1" ht="16.899999999999999" customHeight="1">
      <c r="A349" s="34"/>
      <c r="B349" s="39"/>
      <c r="C349" s="265" t="s">
        <v>890</v>
      </c>
      <c r="D349" s="265" t="s">
        <v>891</v>
      </c>
      <c r="E349" s="17" t="s">
        <v>227</v>
      </c>
      <c r="F349" s="266">
        <v>89.802999999999997</v>
      </c>
      <c r="G349" s="34"/>
      <c r="H349" s="39"/>
    </row>
    <row r="350" spans="1:8" s="2" customFormat="1" ht="16.899999999999999" customHeight="1">
      <c r="A350" s="34"/>
      <c r="B350" s="39"/>
      <c r="C350" s="261" t="s">
        <v>886</v>
      </c>
      <c r="D350" s="262" t="s">
        <v>886</v>
      </c>
      <c r="E350" s="263" t="s">
        <v>227</v>
      </c>
      <c r="F350" s="264">
        <v>73.802999999999997</v>
      </c>
      <c r="G350" s="34"/>
      <c r="H350" s="39"/>
    </row>
    <row r="351" spans="1:8" s="2" customFormat="1" ht="16.899999999999999" customHeight="1">
      <c r="A351" s="34"/>
      <c r="B351" s="39"/>
      <c r="C351" s="265" t="s">
        <v>1</v>
      </c>
      <c r="D351" s="265" t="s">
        <v>1086</v>
      </c>
      <c r="E351" s="17" t="s">
        <v>1</v>
      </c>
      <c r="F351" s="266">
        <v>0</v>
      </c>
      <c r="G351" s="34"/>
      <c r="H351" s="39"/>
    </row>
    <row r="352" spans="1:8" s="2" customFormat="1" ht="16.899999999999999" customHeight="1">
      <c r="A352" s="34"/>
      <c r="B352" s="39"/>
      <c r="C352" s="265" t="s">
        <v>1</v>
      </c>
      <c r="D352" s="265" t="s">
        <v>1087</v>
      </c>
      <c r="E352" s="17" t="s">
        <v>1</v>
      </c>
      <c r="F352" s="266">
        <v>0</v>
      </c>
      <c r="G352" s="34"/>
      <c r="H352" s="39"/>
    </row>
    <row r="353" spans="1:8" s="2" customFormat="1" ht="16.899999999999999" customHeight="1">
      <c r="A353" s="34"/>
      <c r="B353" s="39"/>
      <c r="C353" s="265" t="s">
        <v>886</v>
      </c>
      <c r="D353" s="265" t="s">
        <v>1088</v>
      </c>
      <c r="E353" s="17" t="s">
        <v>1</v>
      </c>
      <c r="F353" s="266">
        <v>73.802999999999997</v>
      </c>
      <c r="G353" s="34"/>
      <c r="H353" s="39"/>
    </row>
    <row r="354" spans="1:8" s="2" customFormat="1" ht="16.899999999999999" customHeight="1">
      <c r="A354" s="34"/>
      <c r="B354" s="39"/>
      <c r="C354" s="267" t="s">
        <v>1527</v>
      </c>
      <c r="D354" s="34"/>
      <c r="E354" s="34"/>
      <c r="F354" s="34"/>
      <c r="G354" s="34"/>
      <c r="H354" s="39"/>
    </row>
    <row r="355" spans="1:8" s="2" customFormat="1" ht="16.899999999999999" customHeight="1">
      <c r="A355" s="34"/>
      <c r="B355" s="39"/>
      <c r="C355" s="265" t="s">
        <v>882</v>
      </c>
      <c r="D355" s="265" t="s">
        <v>883</v>
      </c>
      <c r="E355" s="17" t="s">
        <v>227</v>
      </c>
      <c r="F355" s="266">
        <v>89.802999999999997</v>
      </c>
      <c r="G355" s="34"/>
      <c r="H355" s="39"/>
    </row>
    <row r="356" spans="1:8" s="2" customFormat="1" ht="16.899999999999999" customHeight="1">
      <c r="A356" s="34"/>
      <c r="B356" s="39"/>
      <c r="C356" s="265" t="s">
        <v>1079</v>
      </c>
      <c r="D356" s="265" t="s">
        <v>1080</v>
      </c>
      <c r="E356" s="17" t="s">
        <v>245</v>
      </c>
      <c r="F356" s="266">
        <v>38.747</v>
      </c>
      <c r="G356" s="34"/>
      <c r="H356" s="39"/>
    </row>
    <row r="357" spans="1:8" s="2" customFormat="1" ht="16.899999999999999" customHeight="1">
      <c r="A357" s="34"/>
      <c r="B357" s="39"/>
      <c r="C357" s="261" t="s">
        <v>1065</v>
      </c>
      <c r="D357" s="262" t="s">
        <v>1065</v>
      </c>
      <c r="E357" s="263" t="s">
        <v>102</v>
      </c>
      <c r="F357" s="264">
        <v>26.62</v>
      </c>
      <c r="G357" s="34"/>
      <c r="H357" s="39"/>
    </row>
    <row r="358" spans="1:8" s="2" customFormat="1" ht="16.899999999999999" customHeight="1">
      <c r="A358" s="34"/>
      <c r="B358" s="39"/>
      <c r="C358" s="265" t="s">
        <v>1</v>
      </c>
      <c r="D358" s="265" t="s">
        <v>1153</v>
      </c>
      <c r="E358" s="17" t="s">
        <v>1</v>
      </c>
      <c r="F358" s="266">
        <v>0</v>
      </c>
      <c r="G358" s="34"/>
      <c r="H358" s="39"/>
    </row>
    <row r="359" spans="1:8" s="2" customFormat="1" ht="16.899999999999999" customHeight="1">
      <c r="A359" s="34"/>
      <c r="B359" s="39"/>
      <c r="C359" s="265" t="s">
        <v>1</v>
      </c>
      <c r="D359" s="265" t="s">
        <v>1154</v>
      </c>
      <c r="E359" s="17" t="s">
        <v>1</v>
      </c>
      <c r="F359" s="266">
        <v>21.62</v>
      </c>
      <c r="G359" s="34"/>
      <c r="H359" s="39"/>
    </row>
    <row r="360" spans="1:8" s="2" customFormat="1" ht="16.899999999999999" customHeight="1">
      <c r="A360" s="34"/>
      <c r="B360" s="39"/>
      <c r="C360" s="265" t="s">
        <v>1</v>
      </c>
      <c r="D360" s="265" t="s">
        <v>1155</v>
      </c>
      <c r="E360" s="17" t="s">
        <v>1</v>
      </c>
      <c r="F360" s="266">
        <v>0</v>
      </c>
      <c r="G360" s="34"/>
      <c r="H360" s="39"/>
    </row>
    <row r="361" spans="1:8" s="2" customFormat="1" ht="16.899999999999999" customHeight="1">
      <c r="A361" s="34"/>
      <c r="B361" s="39"/>
      <c r="C361" s="265" t="s">
        <v>1</v>
      </c>
      <c r="D361" s="265" t="s">
        <v>1156</v>
      </c>
      <c r="E361" s="17" t="s">
        <v>1</v>
      </c>
      <c r="F361" s="266">
        <v>5</v>
      </c>
      <c r="G361" s="34"/>
      <c r="H361" s="39"/>
    </row>
    <row r="362" spans="1:8" s="2" customFormat="1" ht="16.899999999999999" customHeight="1">
      <c r="A362" s="34"/>
      <c r="B362" s="39"/>
      <c r="C362" s="265" t="s">
        <v>1065</v>
      </c>
      <c r="D362" s="265" t="s">
        <v>170</v>
      </c>
      <c r="E362" s="17" t="s">
        <v>1</v>
      </c>
      <c r="F362" s="266">
        <v>26.62</v>
      </c>
      <c r="G362" s="34"/>
      <c r="H362" s="39"/>
    </row>
    <row r="363" spans="1:8" s="2" customFormat="1" ht="16.899999999999999" customHeight="1">
      <c r="A363" s="34"/>
      <c r="B363" s="39"/>
      <c r="C363" s="267" t="s">
        <v>1527</v>
      </c>
      <c r="D363" s="34"/>
      <c r="E363" s="34"/>
      <c r="F363" s="34"/>
      <c r="G363" s="34"/>
      <c r="H363" s="39"/>
    </row>
    <row r="364" spans="1:8" s="2" customFormat="1" ht="22.5">
      <c r="A364" s="34"/>
      <c r="B364" s="39"/>
      <c r="C364" s="265" t="s">
        <v>1150</v>
      </c>
      <c r="D364" s="265" t="s">
        <v>1151</v>
      </c>
      <c r="E364" s="17" t="s">
        <v>102</v>
      </c>
      <c r="F364" s="266">
        <v>26.62</v>
      </c>
      <c r="G364" s="34"/>
      <c r="H364" s="39"/>
    </row>
    <row r="365" spans="1:8" s="2" customFormat="1" ht="16.899999999999999" customHeight="1">
      <c r="A365" s="34"/>
      <c r="B365" s="39"/>
      <c r="C365" s="265" t="s">
        <v>905</v>
      </c>
      <c r="D365" s="265" t="s">
        <v>906</v>
      </c>
      <c r="E365" s="17" t="s">
        <v>245</v>
      </c>
      <c r="F365" s="266">
        <v>12.577999999999999</v>
      </c>
      <c r="G365" s="34"/>
      <c r="H365" s="39"/>
    </row>
    <row r="366" spans="1:8" s="2" customFormat="1" ht="16.899999999999999" customHeight="1">
      <c r="A366" s="34"/>
      <c r="B366" s="39"/>
      <c r="C366" s="265" t="s">
        <v>916</v>
      </c>
      <c r="D366" s="265" t="s">
        <v>917</v>
      </c>
      <c r="E366" s="17" t="s">
        <v>102</v>
      </c>
      <c r="F366" s="266">
        <v>26.62</v>
      </c>
      <c r="G366" s="34"/>
      <c r="H366" s="39"/>
    </row>
    <row r="367" spans="1:8" s="2" customFormat="1" ht="16.899999999999999" customHeight="1">
      <c r="A367" s="34"/>
      <c r="B367" s="39"/>
      <c r="C367" s="265" t="s">
        <v>562</v>
      </c>
      <c r="D367" s="265" t="s">
        <v>563</v>
      </c>
      <c r="E367" s="17" t="s">
        <v>245</v>
      </c>
      <c r="F367" s="266">
        <v>2.7949999999999999</v>
      </c>
      <c r="G367" s="34"/>
      <c r="H367" s="39"/>
    </row>
    <row r="368" spans="1:8" s="2" customFormat="1" ht="16.899999999999999" customHeight="1">
      <c r="A368" s="34"/>
      <c r="B368" s="39"/>
      <c r="C368" s="265" t="s">
        <v>1166</v>
      </c>
      <c r="D368" s="265" t="s">
        <v>1167</v>
      </c>
      <c r="E368" s="17" t="s">
        <v>102</v>
      </c>
      <c r="F368" s="266">
        <v>26.62</v>
      </c>
      <c r="G368" s="34"/>
      <c r="H368" s="39"/>
    </row>
    <row r="369" spans="1:8" s="2" customFormat="1" ht="16.899999999999999" customHeight="1">
      <c r="A369" s="34"/>
      <c r="B369" s="39"/>
      <c r="C369" s="265" t="s">
        <v>1161</v>
      </c>
      <c r="D369" s="265" t="s">
        <v>1162</v>
      </c>
      <c r="E369" s="17" t="s">
        <v>165</v>
      </c>
      <c r="F369" s="266">
        <v>29.282</v>
      </c>
      <c r="G369" s="34"/>
      <c r="H369" s="39"/>
    </row>
    <row r="370" spans="1:8" s="2" customFormat="1" ht="16.899999999999999" customHeight="1">
      <c r="A370" s="34"/>
      <c r="B370" s="39"/>
      <c r="C370" s="261" t="s">
        <v>257</v>
      </c>
      <c r="D370" s="262" t="s">
        <v>1068</v>
      </c>
      <c r="E370" s="263" t="s">
        <v>245</v>
      </c>
      <c r="F370" s="264">
        <v>38.747</v>
      </c>
      <c r="G370" s="34"/>
      <c r="H370" s="39"/>
    </row>
    <row r="371" spans="1:8" s="2" customFormat="1" ht="16.899999999999999" customHeight="1">
      <c r="A371" s="34"/>
      <c r="B371" s="39"/>
      <c r="C371" s="265" t="s">
        <v>1</v>
      </c>
      <c r="D371" s="265" t="s">
        <v>1082</v>
      </c>
      <c r="E371" s="17" t="s">
        <v>1</v>
      </c>
      <c r="F371" s="266">
        <v>0</v>
      </c>
      <c r="G371" s="34"/>
      <c r="H371" s="39"/>
    </row>
    <row r="372" spans="1:8" s="2" customFormat="1" ht="16.899999999999999" customHeight="1">
      <c r="A372" s="34"/>
      <c r="B372" s="39"/>
      <c r="C372" s="265" t="s">
        <v>257</v>
      </c>
      <c r="D372" s="265" t="s">
        <v>1083</v>
      </c>
      <c r="E372" s="17" t="s">
        <v>1</v>
      </c>
      <c r="F372" s="266">
        <v>38.747</v>
      </c>
      <c r="G372" s="34"/>
      <c r="H372" s="39"/>
    </row>
    <row r="373" spans="1:8" s="2" customFormat="1" ht="16.899999999999999" customHeight="1">
      <c r="A373" s="34"/>
      <c r="B373" s="39"/>
      <c r="C373" s="267" t="s">
        <v>1527</v>
      </c>
      <c r="D373" s="34"/>
      <c r="E373" s="34"/>
      <c r="F373" s="34"/>
      <c r="G373" s="34"/>
      <c r="H373" s="39"/>
    </row>
    <row r="374" spans="1:8" s="2" customFormat="1" ht="16.899999999999999" customHeight="1">
      <c r="A374" s="34"/>
      <c r="B374" s="39"/>
      <c r="C374" s="265" t="s">
        <v>1079</v>
      </c>
      <c r="D374" s="265" t="s">
        <v>1080</v>
      </c>
      <c r="E374" s="17" t="s">
        <v>245</v>
      </c>
      <c r="F374" s="266">
        <v>38.747</v>
      </c>
      <c r="G374" s="34"/>
      <c r="H374" s="39"/>
    </row>
    <row r="375" spans="1:8" s="2" customFormat="1" ht="16.899999999999999" customHeight="1">
      <c r="A375" s="34"/>
      <c r="B375" s="39"/>
      <c r="C375" s="265" t="s">
        <v>879</v>
      </c>
      <c r="D375" s="265" t="s">
        <v>880</v>
      </c>
      <c r="E375" s="17" t="s">
        <v>245</v>
      </c>
      <c r="F375" s="266">
        <v>38.747</v>
      </c>
      <c r="G375" s="34"/>
      <c r="H375" s="39"/>
    </row>
    <row r="376" spans="1:8" s="2" customFormat="1" ht="16.899999999999999" customHeight="1">
      <c r="A376" s="34"/>
      <c r="B376" s="39"/>
      <c r="C376" s="265" t="s">
        <v>893</v>
      </c>
      <c r="D376" s="265" t="s">
        <v>894</v>
      </c>
      <c r="E376" s="17" t="s">
        <v>245</v>
      </c>
      <c r="F376" s="266">
        <v>51.347000000000001</v>
      </c>
      <c r="G376" s="34"/>
      <c r="H376" s="39"/>
    </row>
    <row r="377" spans="1:8" s="2" customFormat="1" ht="16.899999999999999" customHeight="1">
      <c r="A377" s="34"/>
      <c r="B377" s="39"/>
      <c r="C377" s="265" t="s">
        <v>399</v>
      </c>
      <c r="D377" s="265" t="s">
        <v>400</v>
      </c>
      <c r="E377" s="17" t="s">
        <v>245</v>
      </c>
      <c r="F377" s="266">
        <v>51.347000000000001</v>
      </c>
      <c r="G377" s="34"/>
      <c r="H377" s="39"/>
    </row>
    <row r="378" spans="1:8" s="2" customFormat="1" ht="22.5">
      <c r="A378" s="34"/>
      <c r="B378" s="39"/>
      <c r="C378" s="265" t="s">
        <v>404</v>
      </c>
      <c r="D378" s="265" t="s">
        <v>405</v>
      </c>
      <c r="E378" s="17" t="s">
        <v>245</v>
      </c>
      <c r="F378" s="266">
        <v>770.20500000000004</v>
      </c>
      <c r="G378" s="34"/>
      <c r="H378" s="39"/>
    </row>
    <row r="379" spans="1:8" s="2" customFormat="1" ht="16.899999999999999" customHeight="1">
      <c r="A379" s="34"/>
      <c r="B379" s="39"/>
      <c r="C379" s="265" t="s">
        <v>410</v>
      </c>
      <c r="D379" s="265" t="s">
        <v>411</v>
      </c>
      <c r="E379" s="17" t="s">
        <v>245</v>
      </c>
      <c r="F379" s="266">
        <v>51.347000000000001</v>
      </c>
      <c r="G379" s="34"/>
      <c r="H379" s="39"/>
    </row>
    <row r="380" spans="1:8" s="2" customFormat="1" ht="16.899999999999999" customHeight="1">
      <c r="A380" s="34"/>
      <c r="B380" s="39"/>
      <c r="C380" s="265" t="s">
        <v>414</v>
      </c>
      <c r="D380" s="265" t="s">
        <v>415</v>
      </c>
      <c r="E380" s="17" t="s">
        <v>245</v>
      </c>
      <c r="F380" s="266">
        <v>51.347000000000001</v>
      </c>
      <c r="G380" s="34"/>
      <c r="H380" s="39"/>
    </row>
    <row r="381" spans="1:8" s="2" customFormat="1" ht="16.899999999999999" customHeight="1">
      <c r="A381" s="34"/>
      <c r="B381" s="39"/>
      <c r="C381" s="265" t="s">
        <v>418</v>
      </c>
      <c r="D381" s="265" t="s">
        <v>419</v>
      </c>
      <c r="E381" s="17" t="s">
        <v>420</v>
      </c>
      <c r="F381" s="266">
        <v>87.29</v>
      </c>
      <c r="G381" s="34"/>
      <c r="H381" s="39"/>
    </row>
    <row r="382" spans="1:8" s="2" customFormat="1" ht="16.899999999999999" customHeight="1">
      <c r="A382" s="34"/>
      <c r="B382" s="39"/>
      <c r="C382" s="265" t="s">
        <v>424</v>
      </c>
      <c r="D382" s="265" t="s">
        <v>425</v>
      </c>
      <c r="E382" s="17" t="s">
        <v>245</v>
      </c>
      <c r="F382" s="266">
        <v>35.973999999999997</v>
      </c>
      <c r="G382" s="34"/>
      <c r="H382" s="39"/>
    </row>
    <row r="383" spans="1:8" s="2" customFormat="1" ht="16.899999999999999" customHeight="1">
      <c r="A383" s="34"/>
      <c r="B383" s="39"/>
      <c r="C383" s="265" t="s">
        <v>429</v>
      </c>
      <c r="D383" s="265" t="s">
        <v>430</v>
      </c>
      <c r="E383" s="17" t="s">
        <v>420</v>
      </c>
      <c r="F383" s="266">
        <v>44.411000000000001</v>
      </c>
      <c r="G383" s="34"/>
      <c r="H383" s="39"/>
    </row>
    <row r="384" spans="1:8" s="2" customFormat="1" ht="16.899999999999999" customHeight="1">
      <c r="A384" s="34"/>
      <c r="B384" s="39"/>
      <c r="C384" s="261" t="s">
        <v>261</v>
      </c>
      <c r="D384" s="262" t="s">
        <v>261</v>
      </c>
      <c r="E384" s="263" t="s">
        <v>227</v>
      </c>
      <c r="F384" s="264">
        <v>40.755000000000003</v>
      </c>
      <c r="G384" s="34"/>
      <c r="H384" s="39"/>
    </row>
    <row r="385" spans="1:8" s="2" customFormat="1" ht="16.899999999999999" customHeight="1">
      <c r="A385" s="34"/>
      <c r="B385" s="39"/>
      <c r="C385" s="265" t="s">
        <v>1</v>
      </c>
      <c r="D385" s="265" t="s">
        <v>908</v>
      </c>
      <c r="E385" s="17" t="s">
        <v>1</v>
      </c>
      <c r="F385" s="266">
        <v>0</v>
      </c>
      <c r="G385" s="34"/>
      <c r="H385" s="39"/>
    </row>
    <row r="386" spans="1:8" s="2" customFormat="1" ht="16.899999999999999" customHeight="1">
      <c r="A386" s="34"/>
      <c r="B386" s="39"/>
      <c r="C386" s="265" t="s">
        <v>1</v>
      </c>
      <c r="D386" s="265" t="s">
        <v>1143</v>
      </c>
      <c r="E386" s="17" t="s">
        <v>1</v>
      </c>
      <c r="F386" s="266">
        <v>38.4</v>
      </c>
      <c r="G386" s="34"/>
      <c r="H386" s="39"/>
    </row>
    <row r="387" spans="1:8" s="2" customFormat="1" ht="16.899999999999999" customHeight="1">
      <c r="A387" s="34"/>
      <c r="B387" s="39"/>
      <c r="C387" s="265" t="s">
        <v>1</v>
      </c>
      <c r="D387" s="265" t="s">
        <v>1144</v>
      </c>
      <c r="E387" s="17" t="s">
        <v>1</v>
      </c>
      <c r="F387" s="266">
        <v>2.355</v>
      </c>
      <c r="G387" s="34"/>
      <c r="H387" s="39"/>
    </row>
    <row r="388" spans="1:8" s="2" customFormat="1" ht="16.899999999999999" customHeight="1">
      <c r="A388" s="34"/>
      <c r="B388" s="39"/>
      <c r="C388" s="265" t="s">
        <v>261</v>
      </c>
      <c r="D388" s="265" t="s">
        <v>170</v>
      </c>
      <c r="E388" s="17" t="s">
        <v>1</v>
      </c>
      <c r="F388" s="266">
        <v>40.755000000000003</v>
      </c>
      <c r="G388" s="34"/>
      <c r="H388" s="39"/>
    </row>
    <row r="389" spans="1:8" s="2" customFormat="1" ht="16.899999999999999" customHeight="1">
      <c r="A389" s="34"/>
      <c r="B389" s="39"/>
      <c r="C389" s="267" t="s">
        <v>1527</v>
      </c>
      <c r="D389" s="34"/>
      <c r="E389" s="34"/>
      <c r="F389" s="34"/>
      <c r="G389" s="34"/>
      <c r="H389" s="39"/>
    </row>
    <row r="390" spans="1:8" s="2" customFormat="1" ht="16.899999999999999" customHeight="1">
      <c r="A390" s="34"/>
      <c r="B390" s="39"/>
      <c r="C390" s="265" t="s">
        <v>1140</v>
      </c>
      <c r="D390" s="265" t="s">
        <v>1141</v>
      </c>
      <c r="E390" s="17" t="s">
        <v>227</v>
      </c>
      <c r="F390" s="266">
        <v>40.755000000000003</v>
      </c>
      <c r="G390" s="34"/>
      <c r="H390" s="39"/>
    </row>
    <row r="391" spans="1:8" s="2" customFormat="1" ht="16.899999999999999" customHeight="1">
      <c r="A391" s="34"/>
      <c r="B391" s="39"/>
      <c r="C391" s="265" t="s">
        <v>1136</v>
      </c>
      <c r="D391" s="265" t="s">
        <v>1137</v>
      </c>
      <c r="E391" s="17" t="s">
        <v>227</v>
      </c>
      <c r="F391" s="266">
        <v>48.905999999999999</v>
      </c>
      <c r="G391" s="34"/>
      <c r="H391" s="39"/>
    </row>
    <row r="392" spans="1:8" s="2" customFormat="1" ht="16.899999999999999" customHeight="1">
      <c r="A392" s="34"/>
      <c r="B392" s="39"/>
      <c r="C392" s="261" t="s">
        <v>270</v>
      </c>
      <c r="D392" s="262" t="s">
        <v>270</v>
      </c>
      <c r="E392" s="263" t="s">
        <v>245</v>
      </c>
      <c r="F392" s="264">
        <v>35.973999999999997</v>
      </c>
      <c r="G392" s="34"/>
      <c r="H392" s="39"/>
    </row>
    <row r="393" spans="1:8" s="2" customFormat="1" ht="16.899999999999999" customHeight="1">
      <c r="A393" s="34"/>
      <c r="B393" s="39"/>
      <c r="C393" s="265" t="s">
        <v>1</v>
      </c>
      <c r="D393" s="265" t="s">
        <v>1059</v>
      </c>
      <c r="E393" s="17" t="s">
        <v>1</v>
      </c>
      <c r="F393" s="266">
        <v>12.6</v>
      </c>
      <c r="G393" s="34"/>
      <c r="H393" s="39"/>
    </row>
    <row r="394" spans="1:8" s="2" customFormat="1" ht="16.899999999999999" customHeight="1">
      <c r="A394" s="34"/>
      <c r="B394" s="39"/>
      <c r="C394" s="265" t="s">
        <v>1</v>
      </c>
      <c r="D394" s="265" t="s">
        <v>1124</v>
      </c>
      <c r="E394" s="17" t="s">
        <v>1</v>
      </c>
      <c r="F394" s="266">
        <v>23.373999999999999</v>
      </c>
      <c r="G394" s="34"/>
      <c r="H394" s="39"/>
    </row>
    <row r="395" spans="1:8" s="2" customFormat="1" ht="16.899999999999999" customHeight="1">
      <c r="A395" s="34"/>
      <c r="B395" s="39"/>
      <c r="C395" s="265" t="s">
        <v>270</v>
      </c>
      <c r="D395" s="265" t="s">
        <v>170</v>
      </c>
      <c r="E395" s="17" t="s">
        <v>1</v>
      </c>
      <c r="F395" s="266">
        <v>35.973999999999997</v>
      </c>
      <c r="G395" s="34"/>
      <c r="H395" s="39"/>
    </row>
    <row r="396" spans="1:8" s="2" customFormat="1" ht="26.45" customHeight="1">
      <c r="A396" s="34"/>
      <c r="B396" s="39"/>
      <c r="C396" s="260" t="s">
        <v>1531</v>
      </c>
      <c r="D396" s="260" t="s">
        <v>96</v>
      </c>
      <c r="E396" s="34"/>
      <c r="F396" s="34"/>
      <c r="G396" s="34"/>
      <c r="H396" s="39"/>
    </row>
    <row r="397" spans="1:8" s="2" customFormat="1" ht="16.899999999999999" customHeight="1">
      <c r="A397" s="34"/>
      <c r="B397" s="39"/>
      <c r="C397" s="261" t="s">
        <v>1174</v>
      </c>
      <c r="D397" s="262" t="s">
        <v>1174</v>
      </c>
      <c r="E397" s="263" t="s">
        <v>102</v>
      </c>
      <c r="F397" s="264">
        <v>63.5</v>
      </c>
      <c r="G397" s="34"/>
      <c r="H397" s="39"/>
    </row>
    <row r="398" spans="1:8" s="2" customFormat="1" ht="16.899999999999999" customHeight="1">
      <c r="A398" s="34"/>
      <c r="B398" s="39"/>
      <c r="C398" s="265" t="s">
        <v>1</v>
      </c>
      <c r="D398" s="265" t="s">
        <v>1295</v>
      </c>
      <c r="E398" s="17" t="s">
        <v>1</v>
      </c>
      <c r="F398" s="266">
        <v>0</v>
      </c>
      <c r="G398" s="34"/>
      <c r="H398" s="39"/>
    </row>
    <row r="399" spans="1:8" s="2" customFormat="1" ht="16.899999999999999" customHeight="1">
      <c r="A399" s="34"/>
      <c r="B399" s="39"/>
      <c r="C399" s="265" t="s">
        <v>1174</v>
      </c>
      <c r="D399" s="265" t="s">
        <v>1296</v>
      </c>
      <c r="E399" s="17" t="s">
        <v>1</v>
      </c>
      <c r="F399" s="266">
        <v>63.5</v>
      </c>
      <c r="G399" s="34"/>
      <c r="H399" s="39"/>
    </row>
    <row r="400" spans="1:8" s="2" customFormat="1" ht="16.899999999999999" customHeight="1">
      <c r="A400" s="34"/>
      <c r="B400" s="39"/>
      <c r="C400" s="267" t="s">
        <v>1527</v>
      </c>
      <c r="D400" s="34"/>
      <c r="E400" s="34"/>
      <c r="F400" s="34"/>
      <c r="G400" s="34"/>
      <c r="H400" s="39"/>
    </row>
    <row r="401" spans="1:8" s="2" customFormat="1" ht="16.899999999999999" customHeight="1">
      <c r="A401" s="34"/>
      <c r="B401" s="39"/>
      <c r="C401" s="265" t="s">
        <v>1292</v>
      </c>
      <c r="D401" s="265" t="s">
        <v>1293</v>
      </c>
      <c r="E401" s="17" t="s">
        <v>102</v>
      </c>
      <c r="F401" s="266">
        <v>63.5</v>
      </c>
      <c r="G401" s="34"/>
      <c r="H401" s="39"/>
    </row>
    <row r="402" spans="1:8" s="2" customFormat="1" ht="16.899999999999999" customHeight="1">
      <c r="A402" s="34"/>
      <c r="B402" s="39"/>
      <c r="C402" s="265" t="s">
        <v>1197</v>
      </c>
      <c r="D402" s="265" t="s">
        <v>1198</v>
      </c>
      <c r="E402" s="17" t="s">
        <v>102</v>
      </c>
      <c r="F402" s="266">
        <v>443.6</v>
      </c>
      <c r="G402" s="34"/>
      <c r="H402" s="39"/>
    </row>
    <row r="403" spans="1:8" s="2" customFormat="1" ht="16.899999999999999" customHeight="1">
      <c r="A403" s="34"/>
      <c r="B403" s="39"/>
      <c r="C403" s="265" t="s">
        <v>1297</v>
      </c>
      <c r="D403" s="265" t="s">
        <v>1298</v>
      </c>
      <c r="E403" s="17" t="s">
        <v>102</v>
      </c>
      <c r="F403" s="266">
        <v>69.849999999999994</v>
      </c>
      <c r="G403" s="34"/>
      <c r="H403" s="39"/>
    </row>
    <row r="404" spans="1:8" s="2" customFormat="1" ht="16.899999999999999" customHeight="1">
      <c r="A404" s="34"/>
      <c r="B404" s="39"/>
      <c r="C404" s="261" t="s">
        <v>1176</v>
      </c>
      <c r="D404" s="262" t="s">
        <v>1176</v>
      </c>
      <c r="E404" s="263" t="s">
        <v>102</v>
      </c>
      <c r="F404" s="264">
        <v>281.10000000000002</v>
      </c>
      <c r="G404" s="34"/>
      <c r="H404" s="39"/>
    </row>
    <row r="405" spans="1:8" s="2" customFormat="1" ht="16.899999999999999" customHeight="1">
      <c r="A405" s="34"/>
      <c r="B405" s="39"/>
      <c r="C405" s="265" t="s">
        <v>1</v>
      </c>
      <c r="D405" s="265" t="s">
        <v>1295</v>
      </c>
      <c r="E405" s="17" t="s">
        <v>1</v>
      </c>
      <c r="F405" s="266">
        <v>0</v>
      </c>
      <c r="G405" s="34"/>
      <c r="H405" s="39"/>
    </row>
    <row r="406" spans="1:8" s="2" customFormat="1" ht="22.5">
      <c r="A406" s="34"/>
      <c r="B406" s="39"/>
      <c r="C406" s="265" t="s">
        <v>1176</v>
      </c>
      <c r="D406" s="265" t="s">
        <v>1307</v>
      </c>
      <c r="E406" s="17" t="s">
        <v>1</v>
      </c>
      <c r="F406" s="266">
        <v>281.10000000000002</v>
      </c>
      <c r="G406" s="34"/>
      <c r="H406" s="39"/>
    </row>
    <row r="407" spans="1:8" s="2" customFormat="1" ht="16.899999999999999" customHeight="1">
      <c r="A407" s="34"/>
      <c r="B407" s="39"/>
      <c r="C407" s="267" t="s">
        <v>1527</v>
      </c>
      <c r="D407" s="34"/>
      <c r="E407" s="34"/>
      <c r="F407" s="34"/>
      <c r="G407" s="34"/>
      <c r="H407" s="39"/>
    </row>
    <row r="408" spans="1:8" s="2" customFormat="1" ht="16.899999999999999" customHeight="1">
      <c r="A408" s="34"/>
      <c r="B408" s="39"/>
      <c r="C408" s="265" t="s">
        <v>1304</v>
      </c>
      <c r="D408" s="265" t="s">
        <v>1305</v>
      </c>
      <c r="E408" s="17" t="s">
        <v>102</v>
      </c>
      <c r="F408" s="266">
        <v>281.10000000000002</v>
      </c>
      <c r="G408" s="34"/>
      <c r="H408" s="39"/>
    </row>
    <row r="409" spans="1:8" s="2" customFormat="1" ht="22.5">
      <c r="A409" s="34"/>
      <c r="B409" s="39"/>
      <c r="C409" s="265" t="s">
        <v>1261</v>
      </c>
      <c r="D409" s="265" t="s">
        <v>1262</v>
      </c>
      <c r="E409" s="17" t="s">
        <v>102</v>
      </c>
      <c r="F409" s="266">
        <v>281.10000000000002</v>
      </c>
      <c r="G409" s="34"/>
      <c r="H409" s="39"/>
    </row>
    <row r="410" spans="1:8" s="2" customFormat="1" ht="16.899999999999999" customHeight="1">
      <c r="A410" s="34"/>
      <c r="B410" s="39"/>
      <c r="C410" s="265" t="s">
        <v>1360</v>
      </c>
      <c r="D410" s="265" t="s">
        <v>1361</v>
      </c>
      <c r="E410" s="17" t="s">
        <v>102</v>
      </c>
      <c r="F410" s="266">
        <v>253.5</v>
      </c>
      <c r="G410" s="34"/>
      <c r="H410" s="39"/>
    </row>
    <row r="411" spans="1:8" s="2" customFormat="1" ht="16.899999999999999" customHeight="1">
      <c r="A411" s="34"/>
      <c r="B411" s="39"/>
      <c r="C411" s="265" t="s">
        <v>1197</v>
      </c>
      <c r="D411" s="265" t="s">
        <v>1198</v>
      </c>
      <c r="E411" s="17" t="s">
        <v>102</v>
      </c>
      <c r="F411" s="266">
        <v>443.6</v>
      </c>
      <c r="G411" s="34"/>
      <c r="H411" s="39"/>
    </row>
    <row r="412" spans="1:8" s="2" customFormat="1" ht="16.899999999999999" customHeight="1">
      <c r="A412" s="34"/>
      <c r="B412" s="39"/>
      <c r="C412" s="265" t="s">
        <v>1308</v>
      </c>
      <c r="D412" s="265" t="s">
        <v>1309</v>
      </c>
      <c r="E412" s="17" t="s">
        <v>102</v>
      </c>
      <c r="F412" s="266">
        <v>295.15499999999997</v>
      </c>
      <c r="G412" s="34"/>
      <c r="H412" s="39"/>
    </row>
    <row r="413" spans="1:8" s="2" customFormat="1" ht="16.899999999999999" customHeight="1">
      <c r="A413" s="34"/>
      <c r="B413" s="39"/>
      <c r="C413" s="265" t="s">
        <v>1364</v>
      </c>
      <c r="D413" s="265" t="s">
        <v>1365</v>
      </c>
      <c r="E413" s="17" t="s">
        <v>102</v>
      </c>
      <c r="F413" s="266">
        <v>266.17500000000001</v>
      </c>
      <c r="G413" s="34"/>
      <c r="H413" s="39"/>
    </row>
    <row r="414" spans="1:8" s="2" customFormat="1" ht="16.899999999999999" customHeight="1">
      <c r="A414" s="34"/>
      <c r="B414" s="39"/>
      <c r="C414" s="265" t="s">
        <v>1264</v>
      </c>
      <c r="D414" s="265" t="s">
        <v>1265</v>
      </c>
      <c r="E414" s="17" t="s">
        <v>451</v>
      </c>
      <c r="F414" s="266">
        <v>174.28200000000001</v>
      </c>
      <c r="G414" s="34"/>
      <c r="H414" s="39"/>
    </row>
    <row r="415" spans="1:8" s="2" customFormat="1" ht="16.899999999999999" customHeight="1">
      <c r="A415" s="34"/>
      <c r="B415" s="39"/>
      <c r="C415" s="261" t="s">
        <v>1178</v>
      </c>
      <c r="D415" s="262" t="s">
        <v>1178</v>
      </c>
      <c r="E415" s="263" t="s">
        <v>102</v>
      </c>
      <c r="F415" s="264">
        <v>288.10000000000002</v>
      </c>
      <c r="G415" s="34"/>
      <c r="H415" s="39"/>
    </row>
    <row r="416" spans="1:8" s="2" customFormat="1" ht="16.899999999999999" customHeight="1">
      <c r="A416" s="34"/>
      <c r="B416" s="39"/>
      <c r="C416" s="265" t="s">
        <v>1</v>
      </c>
      <c r="D416" s="265" t="s">
        <v>1347</v>
      </c>
      <c r="E416" s="17" t="s">
        <v>1</v>
      </c>
      <c r="F416" s="266">
        <v>0</v>
      </c>
      <c r="G416" s="34"/>
      <c r="H416" s="39"/>
    </row>
    <row r="417" spans="1:8" s="2" customFormat="1" ht="22.5">
      <c r="A417" s="34"/>
      <c r="B417" s="39"/>
      <c r="C417" s="265" t="s">
        <v>1178</v>
      </c>
      <c r="D417" s="265" t="s">
        <v>1348</v>
      </c>
      <c r="E417" s="17" t="s">
        <v>1</v>
      </c>
      <c r="F417" s="266">
        <v>288.10000000000002</v>
      </c>
      <c r="G417" s="34"/>
      <c r="H417" s="39"/>
    </row>
    <row r="418" spans="1:8" s="2" customFormat="1" ht="16.899999999999999" customHeight="1">
      <c r="A418" s="34"/>
      <c r="B418" s="39"/>
      <c r="C418" s="267" t="s">
        <v>1527</v>
      </c>
      <c r="D418" s="34"/>
      <c r="E418" s="34"/>
      <c r="F418" s="34"/>
      <c r="G418" s="34"/>
      <c r="H418" s="39"/>
    </row>
    <row r="419" spans="1:8" s="2" customFormat="1" ht="16.899999999999999" customHeight="1">
      <c r="A419" s="34"/>
      <c r="B419" s="39"/>
      <c r="C419" s="265" t="s">
        <v>1344</v>
      </c>
      <c r="D419" s="265" t="s">
        <v>1345</v>
      </c>
      <c r="E419" s="17" t="s">
        <v>102</v>
      </c>
      <c r="F419" s="266">
        <v>288.10000000000002</v>
      </c>
      <c r="G419" s="34"/>
      <c r="H419" s="39"/>
    </row>
    <row r="420" spans="1:8" s="2" customFormat="1" ht="16.899999999999999" customHeight="1">
      <c r="A420" s="34"/>
      <c r="B420" s="39"/>
      <c r="C420" s="265" t="s">
        <v>1234</v>
      </c>
      <c r="D420" s="265" t="s">
        <v>1235</v>
      </c>
      <c r="E420" s="17" t="s">
        <v>102</v>
      </c>
      <c r="F420" s="266">
        <v>315.7</v>
      </c>
      <c r="G420" s="34"/>
      <c r="H420" s="39"/>
    </row>
    <row r="421" spans="1:8" s="2" customFormat="1" ht="16.899999999999999" customHeight="1">
      <c r="A421" s="34"/>
      <c r="B421" s="39"/>
      <c r="C421" s="265" t="s">
        <v>1323</v>
      </c>
      <c r="D421" s="265" t="s">
        <v>1324</v>
      </c>
      <c r="E421" s="17" t="s">
        <v>1325</v>
      </c>
      <c r="F421" s="266">
        <v>0.316</v>
      </c>
      <c r="G421" s="34"/>
      <c r="H421" s="39"/>
    </row>
    <row r="422" spans="1:8" s="2" customFormat="1" ht="16.899999999999999" customHeight="1">
      <c r="A422" s="34"/>
      <c r="B422" s="39"/>
      <c r="C422" s="265" t="s">
        <v>1354</v>
      </c>
      <c r="D422" s="265" t="s">
        <v>1355</v>
      </c>
      <c r="E422" s="17" t="s">
        <v>102</v>
      </c>
      <c r="F422" s="266">
        <v>288.10000000000002</v>
      </c>
      <c r="G422" s="34"/>
      <c r="H422" s="39"/>
    </row>
    <row r="423" spans="1:8" s="2" customFormat="1" ht="16.899999999999999" customHeight="1">
      <c r="A423" s="34"/>
      <c r="B423" s="39"/>
      <c r="C423" s="265" t="s">
        <v>1374</v>
      </c>
      <c r="D423" s="265" t="s">
        <v>1375</v>
      </c>
      <c r="E423" s="17" t="s">
        <v>102</v>
      </c>
      <c r="F423" s="266">
        <v>288.10000000000002</v>
      </c>
      <c r="G423" s="34"/>
      <c r="H423" s="39"/>
    </row>
    <row r="424" spans="1:8" s="2" customFormat="1" ht="16.899999999999999" customHeight="1">
      <c r="A424" s="34"/>
      <c r="B424" s="39"/>
      <c r="C424" s="265" t="s">
        <v>1380</v>
      </c>
      <c r="D424" s="265" t="s">
        <v>1381</v>
      </c>
      <c r="E424" s="17" t="s">
        <v>227</v>
      </c>
      <c r="F424" s="266">
        <v>315.7</v>
      </c>
      <c r="G424" s="34"/>
      <c r="H424" s="39"/>
    </row>
    <row r="425" spans="1:8" s="2" customFormat="1" ht="16.899999999999999" customHeight="1">
      <c r="A425" s="34"/>
      <c r="B425" s="39"/>
      <c r="C425" s="261" t="s">
        <v>1180</v>
      </c>
      <c r="D425" s="262" t="s">
        <v>1180</v>
      </c>
      <c r="E425" s="263" t="s">
        <v>102</v>
      </c>
      <c r="F425" s="264">
        <v>27.6</v>
      </c>
      <c r="G425" s="34"/>
      <c r="H425" s="39"/>
    </row>
    <row r="426" spans="1:8" s="2" customFormat="1" ht="16.899999999999999" customHeight="1">
      <c r="A426" s="34"/>
      <c r="B426" s="39"/>
      <c r="C426" s="265" t="s">
        <v>1</v>
      </c>
      <c r="D426" s="265" t="s">
        <v>1352</v>
      </c>
      <c r="E426" s="17" t="s">
        <v>1</v>
      </c>
      <c r="F426" s="266">
        <v>0</v>
      </c>
      <c r="G426" s="34"/>
      <c r="H426" s="39"/>
    </row>
    <row r="427" spans="1:8" s="2" customFormat="1" ht="16.899999999999999" customHeight="1">
      <c r="A427" s="34"/>
      <c r="B427" s="39"/>
      <c r="C427" s="265" t="s">
        <v>1180</v>
      </c>
      <c r="D427" s="265" t="s">
        <v>1353</v>
      </c>
      <c r="E427" s="17" t="s">
        <v>1</v>
      </c>
      <c r="F427" s="266">
        <v>27.6</v>
      </c>
      <c r="G427" s="34"/>
      <c r="H427" s="39"/>
    </row>
    <row r="428" spans="1:8" s="2" customFormat="1" ht="16.899999999999999" customHeight="1">
      <c r="A428" s="34"/>
      <c r="B428" s="39"/>
      <c r="C428" s="267" t="s">
        <v>1527</v>
      </c>
      <c r="D428" s="34"/>
      <c r="E428" s="34"/>
      <c r="F428" s="34"/>
      <c r="G428" s="34"/>
      <c r="H428" s="39"/>
    </row>
    <row r="429" spans="1:8" s="2" customFormat="1" ht="22.5">
      <c r="A429" s="34"/>
      <c r="B429" s="39"/>
      <c r="C429" s="265" t="s">
        <v>1349</v>
      </c>
      <c r="D429" s="265" t="s">
        <v>1350</v>
      </c>
      <c r="E429" s="17" t="s">
        <v>102</v>
      </c>
      <c r="F429" s="266">
        <v>27.6</v>
      </c>
      <c r="G429" s="34"/>
      <c r="H429" s="39"/>
    </row>
    <row r="430" spans="1:8" s="2" customFormat="1" ht="16.899999999999999" customHeight="1">
      <c r="A430" s="34"/>
      <c r="B430" s="39"/>
      <c r="C430" s="265" t="s">
        <v>1234</v>
      </c>
      <c r="D430" s="265" t="s">
        <v>1235</v>
      </c>
      <c r="E430" s="17" t="s">
        <v>102</v>
      </c>
      <c r="F430" s="266">
        <v>315.7</v>
      </c>
      <c r="G430" s="34"/>
      <c r="H430" s="39"/>
    </row>
    <row r="431" spans="1:8" s="2" customFormat="1" ht="16.899999999999999" customHeight="1">
      <c r="A431" s="34"/>
      <c r="B431" s="39"/>
      <c r="C431" s="265" t="s">
        <v>1323</v>
      </c>
      <c r="D431" s="265" t="s">
        <v>1324</v>
      </c>
      <c r="E431" s="17" t="s">
        <v>1325</v>
      </c>
      <c r="F431" s="266">
        <v>0.316</v>
      </c>
      <c r="G431" s="34"/>
      <c r="H431" s="39"/>
    </row>
    <row r="432" spans="1:8" s="2" customFormat="1" ht="16.899999999999999" customHeight="1">
      <c r="A432" s="34"/>
      <c r="B432" s="39"/>
      <c r="C432" s="265" t="s">
        <v>1344</v>
      </c>
      <c r="D432" s="265" t="s">
        <v>1345</v>
      </c>
      <c r="E432" s="17" t="s">
        <v>102</v>
      </c>
      <c r="F432" s="266">
        <v>288.10000000000002</v>
      </c>
      <c r="G432" s="34"/>
      <c r="H432" s="39"/>
    </row>
    <row r="433" spans="1:8" s="2" customFormat="1" ht="16.899999999999999" customHeight="1">
      <c r="A433" s="34"/>
      <c r="B433" s="39"/>
      <c r="C433" s="265" t="s">
        <v>1360</v>
      </c>
      <c r="D433" s="265" t="s">
        <v>1361</v>
      </c>
      <c r="E433" s="17" t="s">
        <v>102</v>
      </c>
      <c r="F433" s="266">
        <v>253.5</v>
      </c>
      <c r="G433" s="34"/>
      <c r="H433" s="39"/>
    </row>
    <row r="434" spans="1:8" s="2" customFormat="1" ht="16.899999999999999" customHeight="1">
      <c r="A434" s="34"/>
      <c r="B434" s="39"/>
      <c r="C434" s="265" t="s">
        <v>822</v>
      </c>
      <c r="D434" s="265" t="s">
        <v>823</v>
      </c>
      <c r="E434" s="17" t="s">
        <v>102</v>
      </c>
      <c r="F434" s="266">
        <v>55.2</v>
      </c>
      <c r="G434" s="34"/>
      <c r="H434" s="39"/>
    </row>
    <row r="435" spans="1:8" s="2" customFormat="1" ht="16.899999999999999" customHeight="1">
      <c r="A435" s="34"/>
      <c r="B435" s="39"/>
      <c r="C435" s="265" t="s">
        <v>1377</v>
      </c>
      <c r="D435" s="265" t="s">
        <v>1378</v>
      </c>
      <c r="E435" s="17" t="s">
        <v>102</v>
      </c>
      <c r="F435" s="266">
        <v>27.6</v>
      </c>
      <c r="G435" s="34"/>
      <c r="H435" s="39"/>
    </row>
    <row r="436" spans="1:8" s="2" customFormat="1" ht="16.899999999999999" customHeight="1">
      <c r="A436" s="34"/>
      <c r="B436" s="39"/>
      <c r="C436" s="265" t="s">
        <v>1380</v>
      </c>
      <c r="D436" s="265" t="s">
        <v>1381</v>
      </c>
      <c r="E436" s="17" t="s">
        <v>227</v>
      </c>
      <c r="F436" s="266">
        <v>315.7</v>
      </c>
      <c r="G436" s="34"/>
      <c r="H436" s="39"/>
    </row>
    <row r="437" spans="1:8" s="2" customFormat="1" ht="16.899999999999999" customHeight="1">
      <c r="A437" s="34"/>
      <c r="B437" s="39"/>
      <c r="C437" s="265" t="s">
        <v>1188</v>
      </c>
      <c r="D437" s="265" t="s">
        <v>1189</v>
      </c>
      <c r="E437" s="17" t="s">
        <v>245</v>
      </c>
      <c r="F437" s="266">
        <v>3.45</v>
      </c>
      <c r="G437" s="34"/>
      <c r="H437" s="39"/>
    </row>
    <row r="438" spans="1:8" s="2" customFormat="1" ht="16.899999999999999" customHeight="1">
      <c r="A438" s="34"/>
      <c r="B438" s="39"/>
      <c r="C438" s="265" t="s">
        <v>1364</v>
      </c>
      <c r="D438" s="265" t="s">
        <v>1365</v>
      </c>
      <c r="E438" s="17" t="s">
        <v>102</v>
      </c>
      <c r="F438" s="266">
        <v>266.17500000000001</v>
      </c>
      <c r="G438" s="34"/>
      <c r="H438" s="39"/>
    </row>
    <row r="439" spans="1:8" s="2" customFormat="1" ht="16.899999999999999" customHeight="1">
      <c r="A439" s="34"/>
      <c r="B439" s="39"/>
      <c r="C439" s="265" t="s">
        <v>829</v>
      </c>
      <c r="D439" s="265" t="s">
        <v>830</v>
      </c>
      <c r="E439" s="17" t="s">
        <v>102</v>
      </c>
      <c r="F439" s="266">
        <v>57.96</v>
      </c>
      <c r="G439" s="34"/>
      <c r="H439" s="39"/>
    </row>
    <row r="440" spans="1:8" s="2" customFormat="1" ht="16.899999999999999" customHeight="1">
      <c r="A440" s="34"/>
      <c r="B440" s="39"/>
      <c r="C440" s="261" t="s">
        <v>1182</v>
      </c>
      <c r="D440" s="262" t="s">
        <v>1182</v>
      </c>
      <c r="E440" s="263" t="s">
        <v>102</v>
      </c>
      <c r="F440" s="264">
        <v>99</v>
      </c>
      <c r="G440" s="34"/>
      <c r="H440" s="39"/>
    </row>
    <row r="441" spans="1:8" s="2" customFormat="1" ht="16.899999999999999" customHeight="1">
      <c r="A441" s="34"/>
      <c r="B441" s="39"/>
      <c r="C441" s="265" t="s">
        <v>1</v>
      </c>
      <c r="D441" s="265" t="s">
        <v>1286</v>
      </c>
      <c r="E441" s="17" t="s">
        <v>1</v>
      </c>
      <c r="F441" s="266">
        <v>0</v>
      </c>
      <c r="G441" s="34"/>
      <c r="H441" s="39"/>
    </row>
    <row r="442" spans="1:8" s="2" customFormat="1" ht="16.899999999999999" customHeight="1">
      <c r="A442" s="34"/>
      <c r="B442" s="39"/>
      <c r="C442" s="265" t="s">
        <v>1</v>
      </c>
      <c r="D442" s="265" t="s">
        <v>1287</v>
      </c>
      <c r="E442" s="17" t="s">
        <v>1</v>
      </c>
      <c r="F442" s="266">
        <v>99</v>
      </c>
      <c r="G442" s="34"/>
      <c r="H442" s="39"/>
    </row>
    <row r="443" spans="1:8" s="2" customFormat="1" ht="16.899999999999999" customHeight="1">
      <c r="A443" s="34"/>
      <c r="B443" s="39"/>
      <c r="C443" s="265" t="s">
        <v>1182</v>
      </c>
      <c r="D443" s="265" t="s">
        <v>170</v>
      </c>
      <c r="E443" s="17" t="s">
        <v>1</v>
      </c>
      <c r="F443" s="266">
        <v>99</v>
      </c>
      <c r="G443" s="34"/>
      <c r="H443" s="39"/>
    </row>
    <row r="444" spans="1:8" s="2" customFormat="1" ht="16.899999999999999" customHeight="1">
      <c r="A444" s="34"/>
      <c r="B444" s="39"/>
      <c r="C444" s="267" t="s">
        <v>1527</v>
      </c>
      <c r="D444" s="34"/>
      <c r="E444" s="34"/>
      <c r="F444" s="34"/>
      <c r="G444" s="34"/>
      <c r="H444" s="39"/>
    </row>
    <row r="445" spans="1:8" s="2" customFormat="1" ht="22.5">
      <c r="A445" s="34"/>
      <c r="B445" s="39"/>
      <c r="C445" s="265" t="s">
        <v>1283</v>
      </c>
      <c r="D445" s="265" t="s">
        <v>1284</v>
      </c>
      <c r="E445" s="17" t="s">
        <v>102</v>
      </c>
      <c r="F445" s="266">
        <v>99</v>
      </c>
      <c r="G445" s="34"/>
      <c r="H445" s="39"/>
    </row>
    <row r="446" spans="1:8" s="2" customFormat="1" ht="16.899999999999999" customHeight="1">
      <c r="A446" s="34"/>
      <c r="B446" s="39"/>
      <c r="C446" s="265" t="s">
        <v>1197</v>
      </c>
      <c r="D446" s="265" t="s">
        <v>1198</v>
      </c>
      <c r="E446" s="17" t="s">
        <v>102</v>
      </c>
      <c r="F446" s="266">
        <v>443.6</v>
      </c>
      <c r="G446" s="34"/>
      <c r="H446" s="39"/>
    </row>
    <row r="447" spans="1:8" s="2" customFormat="1" ht="16.899999999999999" customHeight="1">
      <c r="A447" s="34"/>
      <c r="B447" s="39"/>
      <c r="C447" s="265" t="s">
        <v>1288</v>
      </c>
      <c r="D447" s="265" t="s">
        <v>1289</v>
      </c>
      <c r="E447" s="17" t="s">
        <v>102</v>
      </c>
      <c r="F447" s="266">
        <v>108.9</v>
      </c>
      <c r="G447" s="34"/>
      <c r="H447" s="39"/>
    </row>
    <row r="448" spans="1:8" s="2" customFormat="1" ht="26.45" customHeight="1">
      <c r="A448" s="34"/>
      <c r="B448" s="39"/>
      <c r="C448" s="260" t="s">
        <v>1532</v>
      </c>
      <c r="D448" s="260" t="s">
        <v>99</v>
      </c>
      <c r="E448" s="34"/>
      <c r="F448" s="34"/>
      <c r="G448" s="34"/>
      <c r="H448" s="39"/>
    </row>
    <row r="449" spans="1:8" s="2" customFormat="1" ht="16.899999999999999" customHeight="1">
      <c r="A449" s="34"/>
      <c r="B449" s="39"/>
      <c r="C449" s="261" t="s">
        <v>1383</v>
      </c>
      <c r="D449" s="262" t="s">
        <v>1383</v>
      </c>
      <c r="E449" s="263" t="s">
        <v>165</v>
      </c>
      <c r="F449" s="264">
        <v>190</v>
      </c>
      <c r="G449" s="34"/>
      <c r="H449" s="39"/>
    </row>
    <row r="450" spans="1:8" s="2" customFormat="1" ht="16.899999999999999" customHeight="1">
      <c r="A450" s="34"/>
      <c r="B450" s="39"/>
      <c r="C450" s="265" t="s">
        <v>1</v>
      </c>
      <c r="D450" s="265" t="s">
        <v>1400</v>
      </c>
      <c r="E450" s="17" t="s">
        <v>1</v>
      </c>
      <c r="F450" s="266">
        <v>0</v>
      </c>
      <c r="G450" s="34"/>
      <c r="H450" s="39"/>
    </row>
    <row r="451" spans="1:8" s="2" customFormat="1" ht="16.899999999999999" customHeight="1">
      <c r="A451" s="34"/>
      <c r="B451" s="39"/>
      <c r="C451" s="265" t="s">
        <v>1383</v>
      </c>
      <c r="D451" s="265" t="s">
        <v>240</v>
      </c>
      <c r="E451" s="17" t="s">
        <v>1</v>
      </c>
      <c r="F451" s="266">
        <v>190</v>
      </c>
      <c r="G451" s="34"/>
      <c r="H451" s="39"/>
    </row>
    <row r="452" spans="1:8" s="2" customFormat="1" ht="16.899999999999999" customHeight="1">
      <c r="A452" s="34"/>
      <c r="B452" s="39"/>
      <c r="C452" s="267" t="s">
        <v>1527</v>
      </c>
      <c r="D452" s="34"/>
      <c r="E452" s="34"/>
      <c r="F452" s="34"/>
      <c r="G452" s="34"/>
      <c r="H452" s="39"/>
    </row>
    <row r="453" spans="1:8" s="2" customFormat="1" ht="16.899999999999999" customHeight="1">
      <c r="A453" s="34"/>
      <c r="B453" s="39"/>
      <c r="C453" s="265" t="s">
        <v>1397</v>
      </c>
      <c r="D453" s="265" t="s">
        <v>1398</v>
      </c>
      <c r="E453" s="17" t="s">
        <v>165</v>
      </c>
      <c r="F453" s="266">
        <v>570</v>
      </c>
      <c r="G453" s="34"/>
      <c r="H453" s="39"/>
    </row>
    <row r="454" spans="1:8" s="2" customFormat="1" ht="16.899999999999999" customHeight="1">
      <c r="A454" s="34"/>
      <c r="B454" s="39"/>
      <c r="C454" s="265" t="s">
        <v>1446</v>
      </c>
      <c r="D454" s="265" t="s">
        <v>1447</v>
      </c>
      <c r="E454" s="17" t="s">
        <v>165</v>
      </c>
      <c r="F454" s="266">
        <v>190</v>
      </c>
      <c r="G454" s="34"/>
      <c r="H454" s="39"/>
    </row>
    <row r="455" spans="1:8" s="2" customFormat="1" ht="16.899999999999999" customHeight="1">
      <c r="A455" s="34"/>
      <c r="B455" s="39"/>
      <c r="C455" s="265" t="s">
        <v>1446</v>
      </c>
      <c r="D455" s="265" t="s">
        <v>1447</v>
      </c>
      <c r="E455" s="17" t="s">
        <v>165</v>
      </c>
      <c r="F455" s="266">
        <v>190</v>
      </c>
      <c r="G455" s="34"/>
      <c r="H455" s="39"/>
    </row>
    <row r="456" spans="1:8" s="2" customFormat="1" ht="16.899999999999999" customHeight="1">
      <c r="A456" s="34"/>
      <c r="B456" s="39"/>
      <c r="C456" s="265" t="s">
        <v>1397</v>
      </c>
      <c r="D456" s="265" t="s">
        <v>1398</v>
      </c>
      <c r="E456" s="17" t="s">
        <v>165</v>
      </c>
      <c r="F456" s="266">
        <v>570</v>
      </c>
      <c r="G456" s="34"/>
      <c r="H456" s="39"/>
    </row>
    <row r="457" spans="1:8" s="2" customFormat="1" ht="16.899999999999999" customHeight="1">
      <c r="A457" s="34"/>
      <c r="B457" s="39"/>
      <c r="C457" s="265" t="s">
        <v>1397</v>
      </c>
      <c r="D457" s="265" t="s">
        <v>1398</v>
      </c>
      <c r="E457" s="17" t="s">
        <v>165</v>
      </c>
      <c r="F457" s="266">
        <v>570</v>
      </c>
      <c r="G457" s="34"/>
      <c r="H457" s="39"/>
    </row>
    <row r="458" spans="1:8" s="2" customFormat="1" ht="16.899999999999999" customHeight="1">
      <c r="A458" s="34"/>
      <c r="B458" s="39"/>
      <c r="C458" s="265" t="s">
        <v>1397</v>
      </c>
      <c r="D458" s="265" t="s">
        <v>1398</v>
      </c>
      <c r="E458" s="17" t="s">
        <v>165</v>
      </c>
      <c r="F458" s="266">
        <v>570</v>
      </c>
      <c r="G458" s="34"/>
      <c r="H458" s="39"/>
    </row>
    <row r="459" spans="1:8" s="2" customFormat="1" ht="16.899999999999999" customHeight="1">
      <c r="A459" s="34"/>
      <c r="B459" s="39"/>
      <c r="C459" s="265" t="s">
        <v>1397</v>
      </c>
      <c r="D459" s="265" t="s">
        <v>1398</v>
      </c>
      <c r="E459" s="17" t="s">
        <v>165</v>
      </c>
      <c r="F459" s="266">
        <v>570</v>
      </c>
      <c r="G459" s="34"/>
      <c r="H459" s="39"/>
    </row>
    <row r="460" spans="1:8" s="2" customFormat="1" ht="7.35" customHeight="1">
      <c r="A460" s="34"/>
      <c r="B460" s="140"/>
      <c r="C460" s="141"/>
      <c r="D460" s="141"/>
      <c r="E460" s="141"/>
      <c r="F460" s="141"/>
      <c r="G460" s="141"/>
      <c r="H460" s="39"/>
    </row>
    <row r="461" spans="1:8" s="2" customFormat="1" ht="11.25">
      <c r="A461" s="34"/>
      <c r="B461" s="34"/>
      <c r="C461" s="34"/>
      <c r="D461" s="34"/>
      <c r="E461" s="34"/>
      <c r="F461" s="34"/>
      <c r="G461" s="34"/>
      <c r="H461" s="34"/>
    </row>
  </sheetData>
  <sheetProtection algorithmName="SHA-512" hashValue="dOQBPyy9XQo8/Q0AkUW2WsTsV7p5K1CmvU3iGZ5JlZuD6/GSpXALEA4Lzloj3arRwxqwJ89P6gfs5OvqezTWFA==" saltValue="qX/u+DN/8k524lrjFITzzT1dXP9L1Wz2gikocDgt7oL2wy5pRPMFuD7EQQpHXtHSUlNDvwSQou0MSXDGqUKHa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000 - vedlejší rozpočtové...</vt:lpstr>
      <vt:lpstr>001 - SO 101 ZPEVNĚNÉ PLOCHY</vt:lpstr>
      <vt:lpstr>002 - SO 301 PŘELOŽKA JED...</vt:lpstr>
      <vt:lpstr>003 - SO 302 DEŠŤOVÁ KANA...</vt:lpstr>
      <vt:lpstr>004 - SO 401 VEŘEJNÉ OSVĚ...</vt:lpstr>
      <vt:lpstr>005 - 5-LETÁ UDRŽOVACÍ PÉČE</vt:lpstr>
      <vt:lpstr>Seznam figur</vt:lpstr>
      <vt:lpstr>'000 - vedlejší rozpočtové...'!Názvy_tisku</vt:lpstr>
      <vt:lpstr>'001 - SO 101 ZPEVNĚNÉ PLOCHY'!Názvy_tisku</vt:lpstr>
      <vt:lpstr>'002 - SO 301 PŘELOŽKA JED...'!Názvy_tisku</vt:lpstr>
      <vt:lpstr>'003 - SO 302 DEŠŤOVÁ KANA...'!Názvy_tisku</vt:lpstr>
      <vt:lpstr>'004 - SO 401 VEŘEJNÉ OSVĚ...'!Názvy_tisku</vt:lpstr>
      <vt:lpstr>'005 - 5-LETÁ UDRŽOVACÍ PÉČE'!Názvy_tisku</vt:lpstr>
      <vt:lpstr>'Rekapitulace stavby'!Názvy_tisku</vt:lpstr>
      <vt:lpstr>'Seznam figur'!Názvy_tisku</vt:lpstr>
      <vt:lpstr>'000 - vedlejší rozpočtové...'!Oblast_tisku</vt:lpstr>
      <vt:lpstr>'001 - SO 101 ZPEVNĚNÉ PLOCHY'!Oblast_tisku</vt:lpstr>
      <vt:lpstr>'002 - SO 301 PŘELOŽKA JED...'!Oblast_tisku</vt:lpstr>
      <vt:lpstr>'003 - SO 302 DEŠŤOVÁ KANA...'!Oblast_tisku</vt:lpstr>
      <vt:lpstr>'004 - SO 401 VEŘEJNÉ OSVĚ...'!Oblast_tisku</vt:lpstr>
      <vt:lpstr>'005 - 5-LETÁ UDRŽOVACÍ PÉČE'!Oblast_tisku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uzivatel</cp:lastModifiedBy>
  <dcterms:created xsi:type="dcterms:W3CDTF">2023-11-21T09:34:35Z</dcterms:created>
  <dcterms:modified xsi:type="dcterms:W3CDTF">2023-11-21T09:52:04Z</dcterms:modified>
</cp:coreProperties>
</file>